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M:\plan\rtp\projects\Safety Program\Data\SS4A Data\Table Export Scripting\Outputs\2022\"/>
    </mc:Choice>
  </mc:AlternateContent>
  <xr:revisionPtr revIDLastSave="0" documentId="13_ncr:1_{89CE8E8C-B495-4AAE-8711-2C7039F54B73}" xr6:coauthVersionLast="47" xr6:coauthVersionMax="47" xr10:uidLastSave="{00000000-0000-0000-0000-000000000000}"/>
  <bookViews>
    <workbookView xWindow="-120" yWindow="-120" windowWidth="29040" windowHeight="15840" firstSheet="13" activeTab="18" xr2:uid="{00000000-000D-0000-FFFF-FFFF00000000}"/>
  </bookViews>
  <sheets>
    <sheet name="Contents" sheetId="1" r:id="rId1"/>
    <sheet name="Total Crashes" sheetId="2" r:id="rId2"/>
    <sheet name="Total Injuries" sheetId="3" r:id="rId3"/>
    <sheet name="Time of Day" sheetId="4" r:id="rId4"/>
    <sheet name="Month" sheetId="5" r:id="rId5"/>
    <sheet name="Weekday" sheetId="6" r:id="rId6"/>
    <sheet name="Roadway Type" sheetId="7" r:id="rId7"/>
    <sheet name="Roadway Characteristic " sheetId="8" r:id="rId8"/>
    <sheet name="Cause" sheetId="9" r:id="rId9"/>
    <sheet name="Collision Type" sheetId="10" r:id="rId10"/>
    <sheet name="Collision Type - Intersections" sheetId="11" r:id="rId11"/>
    <sheet name="Collision Type - Alcohol" sheetId="12" r:id="rId12"/>
    <sheet name="Collision Type - Drugs" sheetId="13" r:id="rId13"/>
    <sheet name="Speed-related" sheetId="14" r:id="rId14"/>
    <sheet name="Alcohol-related" sheetId="15" r:id="rId15"/>
    <sheet name="Drug-related" sheetId="16" r:id="rId16"/>
    <sheet name="Lighting conditions" sheetId="17" r:id="rId17"/>
    <sheet name="Weather conditions" sheetId="18" r:id="rId18"/>
    <sheet name="Road surface condition" sheetId="19" r:id="rId19"/>
    <sheet name="BAC Level" sheetId="20" r:id="rId20"/>
    <sheet name="Number of lanes" sheetId="21" r:id="rId21"/>
    <sheet name="Driveway-related" sheetId="22" r:id="rId22"/>
    <sheet name="Intoxicated Drivers" sheetId="23" r:id="rId23"/>
    <sheet name="Age Group" sheetId="24" r:id="rId24"/>
    <sheet name="Age Group - Alcohol-related" sheetId="25" r:id="rId25"/>
    <sheet name="Age Group - Drug-related" sheetId="26" r:id="rId26"/>
    <sheet name="Hit &amp; Run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F19" i="2"/>
  <c r="E19" i="2"/>
  <c r="D19" i="2"/>
  <c r="C19" i="2"/>
  <c r="B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<sst xmlns="http://schemas.openxmlformats.org/spreadsheetml/2006/main" count="784" uniqueCount="328">
  <si>
    <t>Data geographic range</t>
  </si>
  <si>
    <t>MPA</t>
  </si>
  <si>
    <t>Data export date</t>
  </si>
  <si>
    <t>11/07/2024</t>
  </si>
  <si>
    <t>Table Name</t>
  </si>
  <si>
    <t>Tab Name</t>
  </si>
  <si>
    <t>Time Range</t>
  </si>
  <si>
    <t xml:space="preserve">Total number of crashes by severity and year  </t>
  </si>
  <si>
    <t>2007-2022</t>
  </si>
  <si>
    <t xml:space="preserve">Total number of injuries by severity, mode and year  </t>
  </si>
  <si>
    <t xml:space="preserve">Total number of injuries by severity, mode and time of day </t>
  </si>
  <si>
    <t>2018-2022</t>
  </si>
  <si>
    <t xml:space="preserve">Total number of injuries by severity, mode and month </t>
  </si>
  <si>
    <t xml:space="preserve">Total number of injuries by severity, mode and week </t>
  </si>
  <si>
    <t xml:space="preserve">Total number of injuries by severity, mode and roadway type </t>
  </si>
  <si>
    <t xml:space="preserve">Total number of injuries by severity, mode and roadway characteristic  </t>
  </si>
  <si>
    <t xml:space="preserve">Total number of injuries by severity, mode  crash cause </t>
  </si>
  <si>
    <t xml:space="preserve">Total number of injuries by severity, mode and collision type  </t>
  </si>
  <si>
    <t xml:space="preserve">Total number of  injuries by severity, mode and collision type at intersections </t>
  </si>
  <si>
    <t xml:space="preserve">Alcohol-involved injury crashes by collision type  </t>
  </si>
  <si>
    <t xml:space="preserve">Drug-involved injury crashes by collision type  </t>
  </si>
  <si>
    <t xml:space="preserve">Total number of speed related injuries by severity, mode and year  </t>
  </si>
  <si>
    <t xml:space="preserve">Total number of alcohol related injuries by severity, mode and year  </t>
  </si>
  <si>
    <t xml:space="preserve">Total number of drug related injuries by severity, mode and year </t>
  </si>
  <si>
    <t xml:space="preserve">Total number of injuries by severity, mode and lighting </t>
  </si>
  <si>
    <t xml:space="preserve">Total number of injuries by severity, mode and weather condition   </t>
  </si>
  <si>
    <t xml:space="preserve">Total number of injuries by severity, mode and road surface condition </t>
  </si>
  <si>
    <t>Number of drivers in fatal crashes by BAC level</t>
  </si>
  <si>
    <t xml:space="preserve">Total number of injuries by severity, mode and number of lanes </t>
  </si>
  <si>
    <t xml:space="preserve">Total number of driveway related injuries by severity, mode and year </t>
  </si>
  <si>
    <t xml:space="preserve">Total number of crashes by severity where driver was intoxicated </t>
  </si>
  <si>
    <t xml:space="preserve">Total number of injuries by age group  </t>
  </si>
  <si>
    <t xml:space="preserve">Total number of alcohol related injuries by age group  </t>
  </si>
  <si>
    <t xml:space="preserve">Total number of drug related injuries by age group  </t>
  </si>
  <si>
    <t xml:space="preserve">Total number of injuries by severity, mode and year involving hit and run  </t>
  </si>
  <si>
    <t>Contact Information</t>
  </si>
  <si>
    <t>Lake McTighe</t>
  </si>
  <si>
    <t>lake.mctighe@oregonmetro.gov</t>
  </si>
  <si>
    <t>Year</t>
  </si>
  <si>
    <t>Fatal Crashes (K)</t>
  </si>
  <si>
    <t>Serious Injury Crashes (A)</t>
  </si>
  <si>
    <t>Minor Injury Crashes (B)</t>
  </si>
  <si>
    <t>Possible Injury Crashes (C)</t>
  </si>
  <si>
    <t>No Apparent Injury/PDO Crashes (O)</t>
  </si>
  <si>
    <t>Total Deaths</t>
  </si>
  <si>
    <t>Total Serious Injuries (A)</t>
  </si>
  <si>
    <t>Total Minor Injuries (B)</t>
  </si>
  <si>
    <t>Total Possible Injuries (C)</t>
  </si>
  <si>
    <t>Total Injuries</t>
  </si>
  <si>
    <t>Total Pedestrian Deaths</t>
  </si>
  <si>
    <t>Total Pedestrian Serious Injuries (A)</t>
  </si>
  <si>
    <t>Total Pedestrian Injuries</t>
  </si>
  <si>
    <t>Total Cyclist Deaths</t>
  </si>
  <si>
    <t>Total Cyclist Serious Injuries (A)</t>
  </si>
  <si>
    <t>Total Cyclist Injuries</t>
  </si>
  <si>
    <t>Total Motorcycle Deaths</t>
  </si>
  <si>
    <t>Total Motorcycle Serious Injuries (A)</t>
  </si>
  <si>
    <t>Total Motorcycle Injuries</t>
  </si>
  <si>
    <t>Total Motorist Deaths</t>
  </si>
  <si>
    <t>Total Motorist Serious Injuries (A)</t>
  </si>
  <si>
    <t>Total Motorist Injuries</t>
  </si>
  <si>
    <t>Time of Day</t>
  </si>
  <si>
    <t>12:00 AM (Midnight)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</si>
  <si>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</si>
  <si>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</si>
  <si>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</si>
  <si>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</si>
  <si>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</si>
  <si>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</si>
  <si>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</si>
  <si>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</si>
  <si>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</si>
  <si>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</si>
  <si>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</si>
  <si>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 (Noon)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</si>
  <si>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</si>
  <si>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</si>
  <si>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</si>
  <si>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</si>
  <si>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</si>
  <si>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</si>
  <si>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</si>
  <si>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</si>
  <si>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</si>
  <si>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</si>
  <si>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</si>
  <si>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Unknown Time</t>
  </si>
  <si>
    <t>Other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</si>
  <si>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</si>
  <si>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</si>
  <si>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</si>
  <si>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</si>
  <si>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</si>
  <si>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</si>
  <si>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</si>
  <si>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</si>
  <si>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</si>
  <si>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</si>
  <si>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</si>
  <si>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</si>
  <si>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</si>
  <si>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number of injuries by severity, mode and weekday </t>
  </si>
  <si>
    <t>Day of the Week</t>
  </si>
  <si>
    <t>Sunday</t>
  </si>
  <si>
    <t>Monday</t>
  </si>
  <si>
    <t>Tuesday</t>
  </si>
  <si>
    <t>Wednesday</t>
  </si>
  <si>
    <t>Thursday</t>
  </si>
  <si>
    <t>Friday</t>
  </si>
  <si>
    <t>Saturday</t>
  </si>
  <si>
    <t>Roadway Type</t>
  </si>
  <si>
    <t>Throughway</t>
  </si>
  <si>
    <t>Arterial</t>
  </si>
  <si>
    <t>Collector</t>
  </si>
  <si>
    <t>Local</t>
  </si>
  <si>
    <t>Roadway Characteristic</t>
  </si>
  <si>
    <t>Bridge Structure</t>
  </si>
  <si>
    <t>Curve (horizontal curve)</t>
  </si>
  <si>
    <t>Driveway or Alley</t>
  </si>
  <si>
    <t>Grade (vertical curve)</t>
  </si>
  <si>
    <t>Intersection</t>
  </si>
  <si>
    <t>Open access or turnout</t>
  </si>
  <si>
    <t>Straight Roadway</t>
  </si>
  <si>
    <t>Transition</t>
  </si>
  <si>
    <t>Tunnel</t>
  </si>
  <si>
    <t>Unknown</t>
  </si>
  <si>
    <t>CauseCategory</t>
  </si>
  <si>
    <t>CrashCause</t>
  </si>
  <si>
    <t>Driver Behavior Issues</t>
  </si>
  <si>
    <t>Aggressive Driving (per PAR)</t>
  </si>
  <si>
    <t>Careless Driving (per PAR)</t>
  </si>
  <si>
    <t>Disregarded other traffic control device</t>
  </si>
  <si>
    <t>Disregarded R-A-G traffic signal.</t>
  </si>
  <si>
    <t>Disregarded traffic signal</t>
  </si>
  <si>
    <t>Followed too closely</t>
  </si>
  <si>
    <t>Inattention</t>
  </si>
  <si>
    <t>Reckless Driving (per PAR)</t>
  </si>
  <si>
    <t>Road Rage (per PAR)</t>
  </si>
  <si>
    <t>Driver Drowsy or Physical Illness</t>
  </si>
  <si>
    <t>Driver drowsy/fatigued/sleepy</t>
  </si>
  <si>
    <t>Physical illness</t>
  </si>
  <si>
    <t>Environmental or Other Factors</t>
  </si>
  <si>
    <t>Other (not improper driving)</t>
  </si>
  <si>
    <t>Phantom / Non-contact Vehicle</t>
  </si>
  <si>
    <t>View obscured</t>
  </si>
  <si>
    <t>Improper Maneuvers</t>
  </si>
  <si>
    <t>Did not yield right-of-way</t>
  </si>
  <si>
    <t>Drove left of center on two-way road</t>
  </si>
  <si>
    <t>Drove left of center on two-way road; straddling</t>
  </si>
  <si>
    <t>Failed to avoid vehicle ahead</t>
  </si>
  <si>
    <t>Improper change of traffic lanes</t>
  </si>
  <si>
    <t>Improper overtaking</t>
  </si>
  <si>
    <t>Improper use of median or shoulder</t>
  </si>
  <si>
    <t>Made improper turn</t>
  </si>
  <si>
    <t>Other improper driving</t>
  </si>
  <si>
    <t>Passed stop sign or red flasher</t>
  </si>
  <si>
    <t>Wrong way on one-way road; wrong side divided road</t>
  </si>
  <si>
    <t>Wrong way on one-way roadway</t>
  </si>
  <si>
    <t>Mechanical or Vehicle Issues</t>
  </si>
  <si>
    <t>Defective steering mechanism</t>
  </si>
  <si>
    <t>Inadequate or no brakes</t>
  </si>
  <si>
    <t>Mechanical defect</t>
  </si>
  <si>
    <t>Tire Failure</t>
  </si>
  <si>
    <t>Vehicle improperly parked</t>
  </si>
  <si>
    <t>Vehicle lost load or load shifted</t>
  </si>
  <si>
    <t>No Cause</t>
  </si>
  <si>
    <t>No cause associated at this level</t>
  </si>
  <si>
    <t>Non-Motorist Related Issues</t>
  </si>
  <si>
    <t>Non-motorist clothing not visible</t>
  </si>
  <si>
    <t>Non-motorist illegally in roadway</t>
  </si>
  <si>
    <t>Non-Motorist Inattention</t>
  </si>
  <si>
    <t>Non-motorist not visible; non-reflective clothing</t>
  </si>
  <si>
    <t>Speed</t>
  </si>
  <si>
    <t>Driving in excess of posted speed</t>
  </si>
  <si>
    <t>Speed Racing (per PAR)</t>
  </si>
  <si>
    <t>Too fast for conditions (not exceed posted speed)</t>
  </si>
  <si>
    <t>Unknown Cause</t>
  </si>
  <si>
    <t>Collision Type</t>
  </si>
  <si>
    <t>Parking Maneuver</t>
  </si>
  <si>
    <t>Backing</t>
  </si>
  <si>
    <t>Head-On</t>
  </si>
  <si>
    <t>Pedestrian</t>
  </si>
  <si>
    <t>Miscellaneous</t>
  </si>
  <si>
    <t>Sideswipe - Meeting</t>
  </si>
  <si>
    <t>Sideswipe - Overtaking</t>
  </si>
  <si>
    <t>Angle</t>
  </si>
  <si>
    <t>Fixed Object or Other Object</t>
  </si>
  <si>
    <t>Non-collision</t>
  </si>
  <si>
    <t>Rear-End</t>
  </si>
  <si>
    <t>Turning Movement</t>
  </si>
  <si>
    <t>Lighting Type</t>
  </si>
  <si>
    <t>Daylight</t>
  </si>
  <si>
    <t>Darkness - with street lights</t>
  </si>
  <si>
    <t>Darkness - no street lights</t>
  </si>
  <si>
    <t>Dawn (Twilight)</t>
  </si>
  <si>
    <t>Dusk (Twilight)</t>
  </si>
  <si>
    <t>Weather Conditions</t>
  </si>
  <si>
    <t>Dust</t>
  </si>
  <si>
    <t>Sleet</t>
  </si>
  <si>
    <t>Snow</t>
  </si>
  <si>
    <t>Cloudy</t>
  </si>
  <si>
    <t>Fog</t>
  </si>
  <si>
    <t>Rain</t>
  </si>
  <si>
    <t>Ash</t>
  </si>
  <si>
    <t>Clear</t>
  </si>
  <si>
    <t>Smoke</t>
  </si>
  <si>
    <t>Road Surface Condition</t>
  </si>
  <si>
    <t>Dry</t>
  </si>
  <si>
    <t>Ice</t>
  </si>
  <si>
    <t>Wet</t>
  </si>
  <si>
    <t>Participant BAC</t>
  </si>
  <si>
    <t>Drivers in Fatal Crashes</t>
  </si>
  <si>
    <t>0.00</t>
  </si>
  <si>
    <t>0.01</t>
  </si>
  <si>
    <t>0.02</t>
  </si>
  <si>
    <t>0.03</t>
  </si>
  <si>
    <t>0.04</t>
  </si>
  <si>
    <t>0.05</t>
  </si>
  <si>
    <t>0.06</t>
  </si>
  <si>
    <t>0.07</t>
  </si>
  <si>
    <t>0.08</t>
  </si>
  <si>
    <t>0.09</t>
  </si>
  <si>
    <t>0.10</t>
  </si>
  <si>
    <t>0.11</t>
  </si>
  <si>
    <t>0.12</t>
  </si>
  <si>
    <t>0.13</t>
  </si>
  <si>
    <t>0.14</t>
  </si>
  <si>
    <t>0.15</t>
  </si>
  <si>
    <t>0.16</t>
  </si>
  <si>
    <t>0.17</t>
  </si>
  <si>
    <t>0.18</t>
  </si>
  <si>
    <t>0.19</t>
  </si>
  <si>
    <t>0.20</t>
  </si>
  <si>
    <t>0.21</t>
  </si>
  <si>
    <t>0.22</t>
  </si>
  <si>
    <t>0.23</t>
  </si>
  <si>
    <t>0.24</t>
  </si>
  <si>
    <t>0.25</t>
  </si>
  <si>
    <t>0.26</t>
  </si>
  <si>
    <t>0.27</t>
  </si>
  <si>
    <t>0.28</t>
  </si>
  <si>
    <t>0.29</t>
  </si>
  <si>
    <t>0.30</t>
  </si>
  <si>
    <t>0.31</t>
  </si>
  <si>
    <t>0.32</t>
  </si>
  <si>
    <t>0.33</t>
  </si>
  <si>
    <t>0.34</t>
  </si>
  <si>
    <t>0.35</t>
  </si>
  <si>
    <t>0.36</t>
  </si>
  <si>
    <t>0.37</t>
  </si>
  <si>
    <t>0.38</t>
  </si>
  <si>
    <t>0.39</t>
  </si>
  <si>
    <t>0.40</t>
  </si>
  <si>
    <t>0.41</t>
  </si>
  <si>
    <t>0.42</t>
  </si>
  <si>
    <t>0.43</t>
  </si>
  <si>
    <t>0.44</t>
  </si>
  <si>
    <t>0.45</t>
  </si>
  <si>
    <t>0.46</t>
  </si>
  <si>
    <t>0.47</t>
  </si>
  <si>
    <t>0.48</t>
  </si>
  <si>
    <t>0.49</t>
  </si>
  <si>
    <t>0.50</t>
  </si>
  <si>
    <t>0.51</t>
  </si>
  <si>
    <t>0.52</t>
  </si>
  <si>
    <t>0.53</t>
  </si>
  <si>
    <t>0.54</t>
  </si>
  <si>
    <t>0.55</t>
  </si>
  <si>
    <t>0.56</t>
  </si>
  <si>
    <t>0.57</t>
  </si>
  <si>
    <t>0.58</t>
  </si>
  <si>
    <t>0.59</t>
  </si>
  <si>
    <t>0.60</t>
  </si>
  <si>
    <t>0.61</t>
  </si>
  <si>
    <t>0.62</t>
  </si>
  <si>
    <t>0.63</t>
  </si>
  <si>
    <t>0.64</t>
  </si>
  <si>
    <t>0.65</t>
  </si>
  <si>
    <t>0.66</t>
  </si>
  <si>
    <t>0.67</t>
  </si>
  <si>
    <t>0.68</t>
  </si>
  <si>
    <t>0.69</t>
  </si>
  <si>
    <t>0.70</t>
  </si>
  <si>
    <t>0.71</t>
  </si>
  <si>
    <t>0.72</t>
  </si>
  <si>
    <t>0.73</t>
  </si>
  <si>
    <t>0.74</t>
  </si>
  <si>
    <t>0.75</t>
  </si>
  <si>
    <t>0.76</t>
  </si>
  <si>
    <t>0.77</t>
  </si>
  <si>
    <t>0.78</t>
  </si>
  <si>
    <t>0.79</t>
  </si>
  <si>
    <t>0.80</t>
  </si>
  <si>
    <t>Suspect sample</t>
  </si>
  <si>
    <t>Test refused</t>
  </si>
  <si>
    <t>No test administered</t>
  </si>
  <si>
    <t>Test administered, no results</t>
  </si>
  <si>
    <t>Number of Lanes</t>
  </si>
  <si>
    <t>Intersection crashes</t>
  </si>
  <si>
    <t>Unknown number of lanes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</si>
  <si>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</si>
  <si>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</si>
  <si>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</si>
  <si>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</si>
  <si>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</si>
  <si>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</si>
  <si>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</si>
  <si>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</si>
  <si>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</si>
  <si>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</si>
  <si>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</si>
  <si>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Highest Injury Severity</t>
  </si>
  <si>
    <t>Total Crashes</t>
  </si>
  <si>
    <t>Fatal Injury Crashes (K)</t>
  </si>
  <si>
    <t>Suspected Minor Injury Crashes (B)</t>
  </si>
  <si>
    <t>Suspected Serious Injury Crashes (A)</t>
  </si>
  <si>
    <t>Age Group</t>
  </si>
  <si>
    <t>Total Possible Injury Injuries (C)</t>
  </si>
  <si>
    <t>0-4</t>
  </si>
  <si>
    <t>5-14</t>
  </si>
  <si>
    <t>15-24</t>
  </si>
  <si>
    <t>25-44</t>
  </si>
  <si>
    <t>45-64</t>
  </si>
  <si>
    <t>65-74</t>
  </si>
  <si>
    <t>75 and older</t>
  </si>
  <si>
    <t>Total number of injuries by severity, mode and year involving hit and run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</si>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</sst>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1"/>
    <xf numFmtId="0" fontId="1" fillId="0" borderId="0" xfId="0" applyFont="1"/>
    <xf numFmtId="0" fontId="0" fillId="0" borderId="1" xfId="0" applyBorder="1"/>
    <xf numFmtId="0" fontId="4" fillId="0" borderId="0" xfId="0" applyFont="1"/>
    <xf numFmtId="165" fontId="0" fillId="0" borderId="0" xfId="2" applyNumberFormat="1" applyFont="1"/>
    <xf numFmtId="165" fontId="5" fillId="0" borderId="0" xfId="2" applyNumberFormat="1" applyFont="1"/>
    <xf numFmtId="165" fontId="4" fillId="0" borderId="0" xfId="2" applyNumberFormat="1" applyFont="1"/>
    <xf numFmtId="165" fontId="4" fillId="0" borderId="1" xfId="2" applyNumberFormat="1" applyFont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workbookViewId="0"/>
  </sheetViews>
  <sheetFormatPr defaultRowHeight="15" x14ac:dyDescent="0.25"/>
  <cols>
    <col min="1" max="1" width="82" customWidth="1"/>
    <col min="2" max="2" width="32" customWidth="1"/>
    <col min="3" max="3" width="12" customWidth="1"/>
  </cols>
  <sheetData>
    <row r="1" spans="1:3" x14ac:dyDescent="0.25">
      <c r="A1" t="s">
        <v>0</v>
      </c>
      <c r="B1" t="s">
        <v>1</v>
      </c>
    </row>
    <row r="2" spans="1:3" x14ac:dyDescent="0.25">
      <c r="A2" t="s">
        <v>2</v>
      </c>
      <c r="B2" t="s">
        <v>3</v>
      </c>
    </row>
    <row r="3" spans="1:3" x14ac:dyDescent="0.25">
      <c r="A3" t="s">
        <v>4</v>
      </c>
      <c r="B3" t="s">
        <v>5</v>
      </c>
      <c r="C3" t="s">
        <v>6</v>
      </c>
    </row>
    <row r="4" spans="1:3" ht="15.75" x14ac:dyDescent="0.25">
      <c r="A4" t="s">
        <v>7</v>
      </c>
      <c r="B4" s="1" t="str">
        <f>HYPERLINK("#"&amp;"'Total Crashes'!A1", "Total Crashes")</f>
        <v>Total Crashes</v>
      </c>
      <c r="C4" t="s">
        <v>8</v>
      </c>
    </row>
    <row r="5" spans="1:3" ht="15.75" x14ac:dyDescent="0.25">
      <c r="A5" t="s">
        <v>9</v>
      </c>
      <c r="B5" s="1" t="str">
        <f>HYPERLINK("#"&amp;"'Total Injuries'!A1", "Total Injuries")</f>
        <v>Total Injuries</v>
      </c>
      <c r="C5" t="s">
        <v>8</v>
      </c>
    </row>
    <row r="6" spans="1:3" ht="15.75" x14ac:dyDescent="0.25">
      <c r="A6" t="s">
        <v>10</v>
      </c>
      <c r="B6" s="1" t="str">
        <f>HYPERLINK("#"&amp;"'Time of Day'!A1", "Time of Day")</f>
        <v>Time of Day</v>
      </c>
      <c r="C6" t="s">
        <v>11</v>
      </c>
    </row>
    <row r="7" spans="1:3" ht="15.75" x14ac:dyDescent="0.25">
      <c r="A7" t="s">
        <v>12</v>
      </c>
      <c r="B7" s="1" t="str">
        <f>HYPERLINK("#"&amp;"'Month'!A1", "Month")</f>
        <v>Month</v>
      </c>
      <c r="C7" t="s">
        <v>11</v>
      </c>
    </row>
    <row r="8" spans="1:3" ht="15.75" x14ac:dyDescent="0.25">
      <c r="A8" t="s">
        <v>13</v>
      </c>
      <c r="B8" s="1" t="str">
        <f>HYPERLINK("#"&amp;"'Weekday'!A1", "Weekday")</f>
        <v>Weekday</v>
      </c>
      <c r="C8" t="s">
        <v>11</v>
      </c>
    </row>
    <row r="9" spans="1:3" ht="15.75" x14ac:dyDescent="0.25">
      <c r="A9" t="s">
        <v>14</v>
      </c>
      <c r="B9" s="1" t="str">
        <f>HYPERLINK("#"&amp;"'Roadway Type'!A1", "Roadway Type")</f>
        <v>Roadway Type</v>
      </c>
      <c r="C9" t="s">
        <v>11</v>
      </c>
    </row>
    <row r="10" spans="1:3" ht="15.75" x14ac:dyDescent="0.25">
      <c r="A10" t="s">
        <v>15</v>
      </c>
      <c r="B10" s="1" t="str">
        <f>HYPERLINK("#"&amp;"'Roadway Characteristic '!A1", "Roadway Characteristic ")</f>
        <v xml:space="preserve">Roadway Characteristic </v>
      </c>
      <c r="C10" t="s">
        <v>11</v>
      </c>
    </row>
    <row r="11" spans="1:3" ht="15.75" x14ac:dyDescent="0.25">
      <c r="A11" t="s">
        <v>16</v>
      </c>
      <c r="B11" s="1" t="str">
        <f>HYPERLINK("#"&amp;"'Cause'!A1", "Cause")</f>
        <v>Cause</v>
      </c>
      <c r="C11" t="s">
        <v>11</v>
      </c>
    </row>
    <row r="12" spans="1:3" ht="15.75" x14ac:dyDescent="0.25">
      <c r="A12" t="s">
        <v>17</v>
      </c>
      <c r="B12" s="1" t="str">
        <f>HYPERLINK("#"&amp;"'Collision Type'!A1", "Collision Type")</f>
        <v>Collision Type</v>
      </c>
      <c r="C12" t="s">
        <v>11</v>
      </c>
    </row>
    <row r="13" spans="1:3" ht="15.75" x14ac:dyDescent="0.25">
      <c r="A13" t="s">
        <v>18</v>
      </c>
      <c r="B13" s="1" t="str">
        <f>HYPERLINK("#"&amp;"'Collision Type - Intersections'!A1", "Collision Type - Intersections")</f>
        <v>Collision Type - Intersections</v>
      </c>
      <c r="C13" t="s">
        <v>11</v>
      </c>
    </row>
    <row r="14" spans="1:3" ht="15.75" x14ac:dyDescent="0.25">
      <c r="A14" t="s">
        <v>19</v>
      </c>
      <c r="B14" s="1" t="str">
        <f>HYPERLINK("#"&amp;"'Collision Type - Alcohol'!A1", "Collision Type - Alcohol")</f>
        <v>Collision Type - Alcohol</v>
      </c>
      <c r="C14" t="s">
        <v>11</v>
      </c>
    </row>
    <row r="15" spans="1:3" ht="15.75" x14ac:dyDescent="0.25">
      <c r="A15" t="s">
        <v>20</v>
      </c>
      <c r="B15" s="1" t="str">
        <f>HYPERLINK("#"&amp;"'Collision Type - Drugs'!A1", "Collision Type - Drugs")</f>
        <v>Collision Type - Drugs</v>
      </c>
      <c r="C15" t="s">
        <v>11</v>
      </c>
    </row>
    <row r="16" spans="1:3" ht="15.75" x14ac:dyDescent="0.25">
      <c r="A16" t="s">
        <v>21</v>
      </c>
      <c r="B16" s="1" t="str">
        <f>HYPERLINK("#"&amp;"'Speed-related'!A1", "Speed-related")</f>
        <v>Speed-related</v>
      </c>
      <c r="C16" t="s">
        <v>8</v>
      </c>
    </row>
    <row r="17" spans="1:3" ht="15.75" x14ac:dyDescent="0.25">
      <c r="A17" t="s">
        <v>22</v>
      </c>
      <c r="B17" s="1" t="str">
        <f>HYPERLINK("#"&amp;"'Alcohol-related'!A1", "Alcohol-related")</f>
        <v>Alcohol-related</v>
      </c>
      <c r="C17" t="s">
        <v>8</v>
      </c>
    </row>
    <row r="18" spans="1:3" ht="15.75" x14ac:dyDescent="0.25">
      <c r="A18" t="s">
        <v>23</v>
      </c>
      <c r="B18" s="1" t="str">
        <f>HYPERLINK("#"&amp;"'Drug-related'!A1", "Drug-related")</f>
        <v>Drug-related</v>
      </c>
      <c r="C18" t="s">
        <v>8</v>
      </c>
    </row>
    <row r="19" spans="1:3" ht="15.75" x14ac:dyDescent="0.25">
      <c r="A19" t="s">
        <v>24</v>
      </c>
      <c r="B19" s="1" t="str">
        <f>HYPERLINK("#"&amp;"'Lighting conditions'!A1", "Lighting conditions")</f>
        <v>Lighting conditions</v>
      </c>
      <c r="C19" t="s">
        <v>11</v>
      </c>
    </row>
    <row r="20" spans="1:3" ht="15.75" x14ac:dyDescent="0.25">
      <c r="A20" t="s">
        <v>25</v>
      </c>
      <c r="B20" s="1" t="str">
        <f>HYPERLINK("#"&amp;"'Weather conditions'!A1", "Weather conditions")</f>
        <v>Weather conditions</v>
      </c>
      <c r="C20" t="s">
        <v>11</v>
      </c>
    </row>
    <row r="21" spans="1:3" ht="15.75" x14ac:dyDescent="0.25">
      <c r="A21" t="s">
        <v>26</v>
      </c>
      <c r="B21" s="1" t="str">
        <f>HYPERLINK("#"&amp;"'Road surface condition'!A1", "Road surface condition")</f>
        <v>Road surface condition</v>
      </c>
      <c r="C21" t="s">
        <v>11</v>
      </c>
    </row>
    <row r="22" spans="1:3" ht="15.75" x14ac:dyDescent="0.25">
      <c r="A22" t="s">
        <v>27</v>
      </c>
      <c r="B22" s="1" t="str">
        <f>HYPERLINK("#"&amp;"'BAC Level'!A1", "BAC Level")</f>
        <v>BAC Level</v>
      </c>
      <c r="C22" t="s">
        <v>11</v>
      </c>
    </row>
    <row r="23" spans="1:3" ht="15.75" x14ac:dyDescent="0.25">
      <c r="A23" t="s">
        <v>28</v>
      </c>
      <c r="B23" s="1" t="str">
        <f>HYPERLINK("#"&amp;"'Number of lanes'!A1", "Number of lanes")</f>
        <v>Number of lanes</v>
      </c>
      <c r="C23" t="s">
        <v>11</v>
      </c>
    </row>
    <row r="24" spans="1:3" ht="15.75" x14ac:dyDescent="0.25">
      <c r="A24" t="s">
        <v>29</v>
      </c>
      <c r="B24" s="1" t="str">
        <f>HYPERLINK("#"&amp;"'Driveway-related'!A1", "Driveway-related")</f>
        <v>Driveway-related</v>
      </c>
      <c r="C24" t="s">
        <v>8</v>
      </c>
    </row>
    <row r="25" spans="1:3" ht="15.75" x14ac:dyDescent="0.25">
      <c r="A25" t="s">
        <v>30</v>
      </c>
      <c r="B25" s="1" t="str">
        <f>HYPERLINK("#"&amp;"'Intoxicated Drivers'!A1", "Intoxicated Drivers")</f>
        <v>Intoxicated Drivers</v>
      </c>
      <c r="C25" t="s">
        <v>11</v>
      </c>
    </row>
    <row r="26" spans="1:3" ht="15.75" x14ac:dyDescent="0.25">
      <c r="A26" t="s">
        <v>31</v>
      </c>
      <c r="B26" s="1" t="str">
        <f>HYPERLINK("#"&amp;"'Age Group'!A1", "Age Group")</f>
        <v>Age Group</v>
      </c>
      <c r="C26" t="s">
        <v>11</v>
      </c>
    </row>
    <row r="27" spans="1:3" ht="15.75" x14ac:dyDescent="0.25">
      <c r="A27" t="s">
        <v>32</v>
      </c>
      <c r="B27" s="1" t="str">
        <f>HYPERLINK("#"&amp;"'Age Group - Alcohol-related'!A1", "Age Group - Alcohol-related")</f>
        <v>Age Group - Alcohol-related</v>
      </c>
      <c r="C27" t="s">
        <v>11</v>
      </c>
    </row>
    <row r="28" spans="1:3" ht="15.75" x14ac:dyDescent="0.25">
      <c r="A28" t="s">
        <v>33</v>
      </c>
      <c r="B28" s="1" t="str">
        <f>HYPERLINK("#"&amp;"'Age Group - Drug-related'!A1", "Age Group - Drug-related")</f>
        <v>Age Group - Drug-related</v>
      </c>
      <c r="C28" t="s">
        <v>11</v>
      </c>
    </row>
    <row r="29" spans="1:3" ht="15.75" x14ac:dyDescent="0.25">
      <c r="A29" t="s">
        <v>34</v>
      </c>
      <c r="B29" s="1" t="str">
        <f>HYPERLINK("#"&amp;"'Hit &amp; Run'!A1", "Hit &amp; Run")</f>
        <v>Hit &amp; Run</v>
      </c>
      <c r="C29" t="s">
        <v>8</v>
      </c>
    </row>
    <row r="31" spans="1:3" x14ac:dyDescent="0.25">
      <c r="A31" t="s">
        <v>35</v>
      </c>
    </row>
    <row r="32" spans="1:3" x14ac:dyDescent="0.25">
      <c r="A32" t="s">
        <v>36</v>
      </c>
    </row>
    <row r="33" spans="1:1" x14ac:dyDescent="0.25">
      <c r="A33" t="s">
        <v>37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4"/>
  <sheetViews>
    <sheetView workbookViewId="0">
      <selection activeCell="G6" sqref="G6"/>
    </sheetView>
  </sheetViews>
  <sheetFormatPr defaultRowHeight="15" x14ac:dyDescent="0.25"/>
  <cols>
    <col min="1" max="1" width="23.5703125" customWidth="1"/>
    <col min="2" max="2" width="14" customWidth="1"/>
    <col min="3" max="3" width="16.5703125" customWidth="1"/>
    <col min="4" max="4" width="12.28515625" customWidth="1"/>
    <col min="5" max="5" width="18.28515625" customWidth="1"/>
    <col min="6" max="7" width="16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17</v>
      </c>
    </row>
    <row r="2" spans="1:18" x14ac:dyDescent="0.25">
      <c r="A2" s="2" t="s">
        <v>177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178</v>
      </c>
      <c r="B3">
        <v>0</v>
      </c>
      <c r="C3">
        <v>9</v>
      </c>
      <c r="D3">
        <v>56</v>
      </c>
      <c r="E3">
        <v>163</v>
      </c>
      <c r="F3">
        <v>228</v>
      </c>
      <c r="G3">
        <v>0</v>
      </c>
      <c r="H3">
        <v>0</v>
      </c>
      <c r="I3">
        <v>0</v>
      </c>
      <c r="J3">
        <v>0</v>
      </c>
      <c r="K3">
        <v>3</v>
      </c>
      <c r="L3">
        <v>12</v>
      </c>
      <c r="M3">
        <v>0</v>
      </c>
      <c r="N3">
        <v>0</v>
      </c>
      <c r="O3">
        <v>4</v>
      </c>
      <c r="P3">
        <v>0</v>
      </c>
      <c r="Q3">
        <v>6</v>
      </c>
      <c r="R3">
        <v>212</v>
      </c>
    </row>
    <row r="4" spans="1:18" x14ac:dyDescent="0.25">
      <c r="A4" t="s">
        <v>179</v>
      </c>
      <c r="B4">
        <v>1</v>
      </c>
      <c r="C4">
        <v>11</v>
      </c>
      <c r="D4">
        <v>70</v>
      </c>
      <c r="E4">
        <v>273</v>
      </c>
      <c r="F4">
        <v>354</v>
      </c>
      <c r="G4">
        <v>0</v>
      </c>
      <c r="H4">
        <v>0</v>
      </c>
      <c r="I4">
        <v>0</v>
      </c>
      <c r="J4">
        <v>0</v>
      </c>
      <c r="K4">
        <v>0</v>
      </c>
      <c r="L4">
        <v>5</v>
      </c>
      <c r="M4">
        <v>0</v>
      </c>
      <c r="N4">
        <v>0</v>
      </c>
      <c r="O4">
        <v>5</v>
      </c>
      <c r="P4">
        <v>1</v>
      </c>
      <c r="Q4">
        <v>11</v>
      </c>
      <c r="R4">
        <v>344</v>
      </c>
    </row>
    <row r="5" spans="1:18" x14ac:dyDescent="0.25">
      <c r="A5" t="s">
        <v>180</v>
      </c>
      <c r="B5">
        <v>51</v>
      </c>
      <c r="C5">
        <v>190</v>
      </c>
      <c r="D5">
        <v>469</v>
      </c>
      <c r="E5">
        <v>496</v>
      </c>
      <c r="F5">
        <v>1155</v>
      </c>
      <c r="G5">
        <v>0</v>
      </c>
      <c r="H5">
        <v>0</v>
      </c>
      <c r="I5">
        <v>0</v>
      </c>
      <c r="J5">
        <v>1</v>
      </c>
      <c r="K5">
        <v>1</v>
      </c>
      <c r="L5">
        <v>13</v>
      </c>
      <c r="M5">
        <v>4</v>
      </c>
      <c r="N5">
        <v>5</v>
      </c>
      <c r="O5">
        <v>10</v>
      </c>
      <c r="P5">
        <v>46</v>
      </c>
      <c r="Q5">
        <v>183</v>
      </c>
      <c r="R5">
        <v>1132</v>
      </c>
    </row>
    <row r="6" spans="1:18" x14ac:dyDescent="0.25">
      <c r="A6" t="s">
        <v>181</v>
      </c>
      <c r="B6">
        <v>187</v>
      </c>
      <c r="C6">
        <v>319</v>
      </c>
      <c r="D6">
        <v>791</v>
      </c>
      <c r="E6">
        <v>846</v>
      </c>
      <c r="F6">
        <v>1956</v>
      </c>
      <c r="G6">
        <v>186</v>
      </c>
      <c r="H6">
        <v>312</v>
      </c>
      <c r="I6">
        <v>1888</v>
      </c>
      <c r="J6">
        <v>0</v>
      </c>
      <c r="K6">
        <v>0</v>
      </c>
      <c r="L6">
        <v>0</v>
      </c>
      <c r="M6">
        <v>1</v>
      </c>
      <c r="N6">
        <v>2</v>
      </c>
      <c r="O6">
        <v>9</v>
      </c>
      <c r="P6">
        <v>0</v>
      </c>
      <c r="Q6">
        <v>5</v>
      </c>
      <c r="R6">
        <v>59</v>
      </c>
    </row>
    <row r="7" spans="1:18" x14ac:dyDescent="0.25">
      <c r="A7" t="s">
        <v>182</v>
      </c>
      <c r="B7">
        <v>0</v>
      </c>
      <c r="C7">
        <v>19</v>
      </c>
      <c r="D7">
        <v>68</v>
      </c>
      <c r="E7">
        <v>93</v>
      </c>
      <c r="F7">
        <v>180</v>
      </c>
      <c r="G7">
        <v>0</v>
      </c>
      <c r="H7">
        <v>0</v>
      </c>
      <c r="I7">
        <v>0</v>
      </c>
      <c r="J7">
        <v>0</v>
      </c>
      <c r="K7">
        <v>0</v>
      </c>
      <c r="L7">
        <v>3</v>
      </c>
      <c r="M7">
        <v>0</v>
      </c>
      <c r="N7">
        <v>11</v>
      </c>
      <c r="O7">
        <v>43</v>
      </c>
      <c r="P7">
        <v>0</v>
      </c>
      <c r="Q7">
        <v>8</v>
      </c>
      <c r="R7">
        <v>134</v>
      </c>
    </row>
    <row r="8" spans="1:18" x14ac:dyDescent="0.25">
      <c r="A8" t="s">
        <v>183</v>
      </c>
      <c r="B8">
        <v>9</v>
      </c>
      <c r="C8">
        <v>41</v>
      </c>
      <c r="D8">
        <v>320</v>
      </c>
      <c r="E8">
        <v>493</v>
      </c>
      <c r="F8">
        <v>854</v>
      </c>
      <c r="G8">
        <v>0</v>
      </c>
      <c r="H8">
        <v>1</v>
      </c>
      <c r="I8">
        <v>3</v>
      </c>
      <c r="J8">
        <v>0</v>
      </c>
      <c r="K8">
        <v>0</v>
      </c>
      <c r="L8">
        <v>8</v>
      </c>
      <c r="M8">
        <v>1</v>
      </c>
      <c r="N8">
        <v>3</v>
      </c>
      <c r="O8">
        <v>10</v>
      </c>
      <c r="P8">
        <v>8</v>
      </c>
      <c r="Q8">
        <v>37</v>
      </c>
      <c r="R8">
        <v>833</v>
      </c>
    </row>
    <row r="9" spans="1:18" x14ac:dyDescent="0.25">
      <c r="A9" t="s">
        <v>184</v>
      </c>
      <c r="B9">
        <v>10</v>
      </c>
      <c r="C9">
        <v>133</v>
      </c>
      <c r="D9">
        <v>807</v>
      </c>
      <c r="E9">
        <v>2650</v>
      </c>
      <c r="F9">
        <v>3590</v>
      </c>
      <c r="G9">
        <v>1</v>
      </c>
      <c r="H9">
        <v>1</v>
      </c>
      <c r="I9">
        <v>7</v>
      </c>
      <c r="J9">
        <v>0</v>
      </c>
      <c r="K9">
        <v>7</v>
      </c>
      <c r="L9">
        <v>48</v>
      </c>
      <c r="M9">
        <v>6</v>
      </c>
      <c r="N9">
        <v>17</v>
      </c>
      <c r="O9">
        <v>79</v>
      </c>
      <c r="P9">
        <v>3</v>
      </c>
      <c r="Q9">
        <v>108</v>
      </c>
      <c r="R9">
        <v>3456</v>
      </c>
    </row>
    <row r="10" spans="1:18" x14ac:dyDescent="0.25">
      <c r="A10" t="s">
        <v>185</v>
      </c>
      <c r="B10">
        <v>39</v>
      </c>
      <c r="C10">
        <v>441</v>
      </c>
      <c r="D10">
        <v>2852</v>
      </c>
      <c r="E10">
        <v>5433</v>
      </c>
      <c r="F10">
        <v>8726</v>
      </c>
      <c r="G10">
        <v>1</v>
      </c>
      <c r="H10">
        <v>4</v>
      </c>
      <c r="I10">
        <v>17</v>
      </c>
      <c r="J10">
        <v>9</v>
      </c>
      <c r="K10">
        <v>44</v>
      </c>
      <c r="L10">
        <v>413</v>
      </c>
      <c r="M10">
        <v>9</v>
      </c>
      <c r="N10">
        <v>47</v>
      </c>
      <c r="O10">
        <v>101</v>
      </c>
      <c r="P10">
        <v>20</v>
      </c>
      <c r="Q10">
        <v>346</v>
      </c>
      <c r="R10">
        <v>8194</v>
      </c>
    </row>
    <row r="11" spans="1:18" x14ac:dyDescent="0.25">
      <c r="A11" t="s">
        <v>186</v>
      </c>
      <c r="B11">
        <v>105</v>
      </c>
      <c r="C11">
        <v>453</v>
      </c>
      <c r="D11">
        <v>1513</v>
      </c>
      <c r="E11">
        <v>1628</v>
      </c>
      <c r="F11">
        <v>3594</v>
      </c>
      <c r="G11">
        <v>3</v>
      </c>
      <c r="H11">
        <v>3</v>
      </c>
      <c r="I11">
        <v>12</v>
      </c>
      <c r="J11">
        <v>0</v>
      </c>
      <c r="K11">
        <v>0</v>
      </c>
      <c r="L11">
        <v>0</v>
      </c>
      <c r="M11">
        <v>19</v>
      </c>
      <c r="N11">
        <v>58</v>
      </c>
      <c r="O11">
        <v>139</v>
      </c>
      <c r="P11">
        <v>83</v>
      </c>
      <c r="Q11">
        <v>392</v>
      </c>
      <c r="R11">
        <v>3443</v>
      </c>
    </row>
    <row r="12" spans="1:18" x14ac:dyDescent="0.25">
      <c r="A12" t="s">
        <v>187</v>
      </c>
      <c r="B12">
        <v>9</v>
      </c>
      <c r="C12">
        <v>76</v>
      </c>
      <c r="D12">
        <v>111</v>
      </c>
      <c r="E12">
        <v>61</v>
      </c>
      <c r="F12">
        <v>248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5</v>
      </c>
      <c r="N12">
        <v>57</v>
      </c>
      <c r="O12">
        <v>135</v>
      </c>
      <c r="P12">
        <v>4</v>
      </c>
      <c r="Q12">
        <v>19</v>
      </c>
      <c r="R12">
        <v>113</v>
      </c>
    </row>
    <row r="13" spans="1:18" x14ac:dyDescent="0.25">
      <c r="A13" t="s">
        <v>188</v>
      </c>
      <c r="B13">
        <v>42</v>
      </c>
      <c r="C13">
        <v>658</v>
      </c>
      <c r="D13">
        <v>5950</v>
      </c>
      <c r="E13">
        <v>24332</v>
      </c>
      <c r="F13">
        <v>30940</v>
      </c>
      <c r="G13">
        <v>2</v>
      </c>
      <c r="H13">
        <v>7</v>
      </c>
      <c r="I13">
        <v>36</v>
      </c>
      <c r="J13">
        <v>2</v>
      </c>
      <c r="K13">
        <v>6</v>
      </c>
      <c r="L13">
        <v>57</v>
      </c>
      <c r="M13">
        <v>7</v>
      </c>
      <c r="N13">
        <v>63</v>
      </c>
      <c r="O13">
        <v>229</v>
      </c>
      <c r="P13">
        <v>31</v>
      </c>
      <c r="Q13">
        <v>582</v>
      </c>
      <c r="R13">
        <v>30618</v>
      </c>
    </row>
    <row r="14" spans="1:18" x14ac:dyDescent="0.25">
      <c r="A14" t="s">
        <v>189</v>
      </c>
      <c r="B14">
        <v>74</v>
      </c>
      <c r="C14">
        <v>871</v>
      </c>
      <c r="D14">
        <v>5283</v>
      </c>
      <c r="E14">
        <v>10411</v>
      </c>
      <c r="F14">
        <v>16565</v>
      </c>
      <c r="G14">
        <v>0</v>
      </c>
      <c r="H14">
        <v>0</v>
      </c>
      <c r="I14">
        <v>11</v>
      </c>
      <c r="J14">
        <v>5</v>
      </c>
      <c r="K14">
        <v>45</v>
      </c>
      <c r="L14">
        <v>726</v>
      </c>
      <c r="M14">
        <v>43</v>
      </c>
      <c r="N14">
        <v>156</v>
      </c>
      <c r="O14">
        <v>439</v>
      </c>
      <c r="P14">
        <v>26</v>
      </c>
      <c r="Q14">
        <v>670</v>
      </c>
      <c r="R14">
        <v>15388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4"/>
  <sheetViews>
    <sheetView workbookViewId="0">
      <selection activeCell="A10" sqref="A10"/>
    </sheetView>
  </sheetViews>
  <sheetFormatPr defaultColWidth="16.42578125" defaultRowHeight="15" x14ac:dyDescent="0.25"/>
  <sheetData>
    <row r="1" spans="1:18" x14ac:dyDescent="0.25">
      <c r="A1" t="s">
        <v>18</v>
      </c>
    </row>
    <row r="2" spans="1:18" x14ac:dyDescent="0.25">
      <c r="A2" s="2" t="s">
        <v>177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185</v>
      </c>
      <c r="B3">
        <v>34</v>
      </c>
      <c r="C3">
        <v>417</v>
      </c>
      <c r="D3">
        <v>2730</v>
      </c>
      <c r="E3">
        <v>5287</v>
      </c>
      <c r="F3">
        <v>8434</v>
      </c>
      <c r="G3">
        <v>1</v>
      </c>
      <c r="H3">
        <v>4</v>
      </c>
      <c r="I3">
        <v>14</v>
      </c>
      <c r="J3">
        <v>5</v>
      </c>
      <c r="K3">
        <v>33</v>
      </c>
      <c r="L3">
        <v>331</v>
      </c>
      <c r="M3">
        <v>8</v>
      </c>
      <c r="N3">
        <v>41</v>
      </c>
      <c r="O3">
        <v>89</v>
      </c>
      <c r="P3">
        <v>20</v>
      </c>
      <c r="Q3">
        <v>339</v>
      </c>
      <c r="R3">
        <v>7999</v>
      </c>
    </row>
    <row r="4" spans="1:18" x14ac:dyDescent="0.25">
      <c r="A4" t="s">
        <v>179</v>
      </c>
      <c r="B4">
        <v>1</v>
      </c>
      <c r="C4">
        <v>1</v>
      </c>
      <c r="D4">
        <v>25</v>
      </c>
      <c r="E4">
        <v>111</v>
      </c>
      <c r="F4">
        <v>137</v>
      </c>
      <c r="G4">
        <v>0</v>
      </c>
      <c r="H4">
        <v>0</v>
      </c>
      <c r="I4">
        <v>0</v>
      </c>
      <c r="J4">
        <v>0</v>
      </c>
      <c r="K4">
        <v>0</v>
      </c>
      <c r="L4">
        <v>2</v>
      </c>
      <c r="M4">
        <v>0</v>
      </c>
      <c r="N4">
        <v>0</v>
      </c>
      <c r="O4">
        <v>3</v>
      </c>
      <c r="P4">
        <v>1</v>
      </c>
      <c r="Q4">
        <v>1</v>
      </c>
      <c r="R4">
        <v>132</v>
      </c>
    </row>
    <row r="5" spans="1:18" x14ac:dyDescent="0.25">
      <c r="A5" t="s">
        <v>186</v>
      </c>
      <c r="B5">
        <v>15</v>
      </c>
      <c r="C5">
        <v>110</v>
      </c>
      <c r="D5">
        <v>378</v>
      </c>
      <c r="E5">
        <v>445</v>
      </c>
      <c r="F5">
        <v>933</v>
      </c>
      <c r="G5">
        <v>0</v>
      </c>
      <c r="H5">
        <v>0</v>
      </c>
      <c r="I5">
        <v>2</v>
      </c>
      <c r="J5">
        <v>0</v>
      </c>
      <c r="K5">
        <v>0</v>
      </c>
      <c r="L5">
        <v>0</v>
      </c>
      <c r="M5">
        <v>0</v>
      </c>
      <c r="N5">
        <v>13</v>
      </c>
      <c r="O5">
        <v>32</v>
      </c>
      <c r="P5">
        <v>15</v>
      </c>
      <c r="Q5">
        <v>97</v>
      </c>
      <c r="R5">
        <v>899</v>
      </c>
    </row>
    <row r="6" spans="1:18" x14ac:dyDescent="0.25">
      <c r="A6" t="s">
        <v>180</v>
      </c>
      <c r="B6">
        <v>2</v>
      </c>
      <c r="C6">
        <v>32</v>
      </c>
      <c r="D6">
        <v>101</v>
      </c>
      <c r="E6">
        <v>126</v>
      </c>
      <c r="F6">
        <v>259</v>
      </c>
      <c r="G6">
        <v>0</v>
      </c>
      <c r="H6">
        <v>0</v>
      </c>
      <c r="I6">
        <v>0</v>
      </c>
      <c r="J6">
        <v>0</v>
      </c>
      <c r="K6">
        <v>1</v>
      </c>
      <c r="L6">
        <v>7</v>
      </c>
      <c r="M6">
        <v>1</v>
      </c>
      <c r="N6">
        <v>0</v>
      </c>
      <c r="O6">
        <v>2</v>
      </c>
      <c r="P6">
        <v>1</v>
      </c>
      <c r="Q6">
        <v>31</v>
      </c>
      <c r="R6">
        <v>250</v>
      </c>
    </row>
    <row r="7" spans="1:18" x14ac:dyDescent="0.25">
      <c r="A7" t="s">
        <v>182</v>
      </c>
      <c r="B7">
        <v>0</v>
      </c>
      <c r="C7">
        <v>7</v>
      </c>
      <c r="D7">
        <v>18</v>
      </c>
      <c r="E7">
        <v>15</v>
      </c>
      <c r="F7">
        <v>40</v>
      </c>
      <c r="G7">
        <v>0</v>
      </c>
      <c r="H7">
        <v>0</v>
      </c>
      <c r="I7">
        <v>0</v>
      </c>
      <c r="J7">
        <v>0</v>
      </c>
      <c r="K7">
        <v>0</v>
      </c>
      <c r="L7">
        <v>2</v>
      </c>
      <c r="M7">
        <v>0</v>
      </c>
      <c r="N7">
        <v>6</v>
      </c>
      <c r="O7">
        <v>23</v>
      </c>
      <c r="P7">
        <v>0</v>
      </c>
      <c r="Q7">
        <v>1</v>
      </c>
      <c r="R7">
        <v>15</v>
      </c>
    </row>
    <row r="8" spans="1:18" x14ac:dyDescent="0.25">
      <c r="A8" t="s">
        <v>187</v>
      </c>
      <c r="B8">
        <v>3</v>
      </c>
      <c r="C8">
        <v>24</v>
      </c>
      <c r="D8">
        <v>42</v>
      </c>
      <c r="E8">
        <v>14</v>
      </c>
      <c r="F8">
        <v>80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3</v>
      </c>
      <c r="N8">
        <v>21</v>
      </c>
      <c r="O8">
        <v>53</v>
      </c>
      <c r="P8">
        <v>0</v>
      </c>
      <c r="Q8">
        <v>3</v>
      </c>
      <c r="R8">
        <v>27</v>
      </c>
    </row>
    <row r="9" spans="1:18" x14ac:dyDescent="0.25">
      <c r="A9" t="s">
        <v>178</v>
      </c>
      <c r="B9">
        <v>0</v>
      </c>
      <c r="C9">
        <v>1</v>
      </c>
      <c r="D9">
        <v>5</v>
      </c>
      <c r="E9">
        <v>36</v>
      </c>
      <c r="F9">
        <v>42</v>
      </c>
      <c r="G9">
        <v>0</v>
      </c>
      <c r="H9">
        <v>0</v>
      </c>
      <c r="I9">
        <v>0</v>
      </c>
      <c r="J9">
        <v>0</v>
      </c>
      <c r="K9">
        <v>0</v>
      </c>
      <c r="L9">
        <v>3</v>
      </c>
      <c r="M9">
        <v>0</v>
      </c>
      <c r="N9">
        <v>0</v>
      </c>
      <c r="O9">
        <v>0</v>
      </c>
      <c r="P9">
        <v>0</v>
      </c>
      <c r="Q9">
        <v>1</v>
      </c>
      <c r="R9">
        <v>39</v>
      </c>
    </row>
    <row r="10" spans="1:18" x14ac:dyDescent="0.25">
      <c r="A10" t="s">
        <v>181</v>
      </c>
      <c r="B10">
        <v>68</v>
      </c>
      <c r="C10">
        <v>187</v>
      </c>
      <c r="D10">
        <v>543</v>
      </c>
      <c r="E10">
        <v>606</v>
      </c>
      <c r="F10">
        <v>1336</v>
      </c>
      <c r="G10">
        <v>68</v>
      </c>
      <c r="H10">
        <v>184</v>
      </c>
      <c r="I10">
        <v>1307</v>
      </c>
      <c r="J10">
        <v>0</v>
      </c>
      <c r="K10">
        <v>0</v>
      </c>
      <c r="L10">
        <v>0</v>
      </c>
      <c r="M10">
        <v>0</v>
      </c>
      <c r="N10">
        <v>1</v>
      </c>
      <c r="O10">
        <v>5</v>
      </c>
      <c r="P10">
        <v>0</v>
      </c>
      <c r="Q10">
        <v>2</v>
      </c>
      <c r="R10">
        <v>24</v>
      </c>
    </row>
    <row r="11" spans="1:18" x14ac:dyDescent="0.25">
      <c r="A11" t="s">
        <v>188</v>
      </c>
      <c r="B11">
        <v>7</v>
      </c>
      <c r="C11">
        <v>260</v>
      </c>
      <c r="D11">
        <v>2211</v>
      </c>
      <c r="E11">
        <v>10325</v>
      </c>
      <c r="F11">
        <v>12796</v>
      </c>
      <c r="G11">
        <v>1</v>
      </c>
      <c r="H11">
        <v>0</v>
      </c>
      <c r="I11">
        <v>7</v>
      </c>
      <c r="J11">
        <v>0</v>
      </c>
      <c r="K11">
        <v>1</v>
      </c>
      <c r="L11">
        <v>26</v>
      </c>
      <c r="M11">
        <v>1</v>
      </c>
      <c r="N11">
        <v>26</v>
      </c>
      <c r="O11">
        <v>89</v>
      </c>
      <c r="P11">
        <v>5</v>
      </c>
      <c r="Q11">
        <v>233</v>
      </c>
      <c r="R11">
        <v>12674</v>
      </c>
    </row>
    <row r="12" spans="1:18" x14ac:dyDescent="0.25">
      <c r="A12" t="s">
        <v>183</v>
      </c>
      <c r="B12">
        <v>0</v>
      </c>
      <c r="C12">
        <v>8</v>
      </c>
      <c r="D12">
        <v>62</v>
      </c>
      <c r="E12">
        <v>109</v>
      </c>
      <c r="F12">
        <v>179</v>
      </c>
      <c r="G12">
        <v>0</v>
      </c>
      <c r="H12">
        <v>0</v>
      </c>
      <c r="I12">
        <v>1</v>
      </c>
      <c r="J12">
        <v>0</v>
      </c>
      <c r="K12">
        <v>0</v>
      </c>
      <c r="L12">
        <v>1</v>
      </c>
      <c r="M12">
        <v>0</v>
      </c>
      <c r="N12">
        <v>1</v>
      </c>
      <c r="O12">
        <v>2</v>
      </c>
      <c r="P12">
        <v>0</v>
      </c>
      <c r="Q12">
        <v>7</v>
      </c>
      <c r="R12">
        <v>175</v>
      </c>
    </row>
    <row r="13" spans="1:18" x14ac:dyDescent="0.25">
      <c r="A13" t="s">
        <v>184</v>
      </c>
      <c r="B13">
        <v>2</v>
      </c>
      <c r="C13">
        <v>29</v>
      </c>
      <c r="D13">
        <v>135</v>
      </c>
      <c r="E13">
        <v>556</v>
      </c>
      <c r="F13">
        <v>720</v>
      </c>
      <c r="G13">
        <v>1</v>
      </c>
      <c r="H13">
        <v>1</v>
      </c>
      <c r="I13">
        <v>3</v>
      </c>
      <c r="J13">
        <v>0</v>
      </c>
      <c r="K13">
        <v>2</v>
      </c>
      <c r="L13">
        <v>14</v>
      </c>
      <c r="M13">
        <v>1</v>
      </c>
      <c r="N13">
        <v>5</v>
      </c>
      <c r="O13">
        <v>19</v>
      </c>
      <c r="P13">
        <v>0</v>
      </c>
      <c r="Q13">
        <v>21</v>
      </c>
      <c r="R13">
        <v>684</v>
      </c>
    </row>
    <row r="14" spans="1:18" x14ac:dyDescent="0.25">
      <c r="A14" t="s">
        <v>189</v>
      </c>
      <c r="B14">
        <v>55</v>
      </c>
      <c r="C14">
        <v>693</v>
      </c>
      <c r="D14">
        <v>4236</v>
      </c>
      <c r="E14">
        <v>7848</v>
      </c>
      <c r="F14">
        <v>12777</v>
      </c>
      <c r="G14">
        <v>0</v>
      </c>
      <c r="H14">
        <v>0</v>
      </c>
      <c r="I14">
        <v>10</v>
      </c>
      <c r="J14">
        <v>4</v>
      </c>
      <c r="K14">
        <v>35</v>
      </c>
      <c r="L14">
        <v>555</v>
      </c>
      <c r="M14">
        <v>33</v>
      </c>
      <c r="N14">
        <v>113</v>
      </c>
      <c r="O14">
        <v>302</v>
      </c>
      <c r="P14">
        <v>18</v>
      </c>
      <c r="Q14">
        <v>545</v>
      </c>
      <c r="R14">
        <v>11909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workbookViewId="0">
      <selection activeCell="G27" sqref="G27"/>
    </sheetView>
  </sheetViews>
  <sheetFormatPr defaultRowHeight="15" x14ac:dyDescent="0.25"/>
  <cols>
    <col min="1" max="1" width="21" customWidth="1"/>
    <col min="2" max="2" width="12.42578125" customWidth="1"/>
    <col min="3" max="3" width="13.42578125" customWidth="1"/>
    <col min="4" max="4" width="15.140625" customWidth="1"/>
    <col min="5" max="5" width="16.7109375" customWidth="1"/>
  </cols>
  <sheetData>
    <row r="1" spans="1:5" x14ac:dyDescent="0.25">
      <c r="A1" t="s">
        <v>19</v>
      </c>
    </row>
    <row r="2" spans="1:5" x14ac:dyDescent="0.25">
      <c r="A2" s="2" t="s">
        <v>177</v>
      </c>
      <c r="B2" s="2" t="s">
        <v>39</v>
      </c>
      <c r="C2" s="2" t="s">
        <v>40</v>
      </c>
      <c r="D2" s="2" t="s">
        <v>41</v>
      </c>
      <c r="E2" s="2" t="s">
        <v>42</v>
      </c>
    </row>
    <row r="3" spans="1:5" x14ac:dyDescent="0.25">
      <c r="A3" t="s">
        <v>185</v>
      </c>
      <c r="B3">
        <v>10</v>
      </c>
      <c r="C3">
        <v>30</v>
      </c>
      <c r="D3">
        <v>71</v>
      </c>
      <c r="E3">
        <v>67</v>
      </c>
    </row>
    <row r="4" spans="1:5" x14ac:dyDescent="0.25">
      <c r="A4" t="s">
        <v>179</v>
      </c>
      <c r="B4">
        <v>0</v>
      </c>
      <c r="C4">
        <v>1</v>
      </c>
      <c r="D4">
        <v>4</v>
      </c>
      <c r="E4">
        <v>8</v>
      </c>
    </row>
    <row r="5" spans="1:5" x14ac:dyDescent="0.25">
      <c r="A5" t="s">
        <v>186</v>
      </c>
      <c r="B5">
        <v>52</v>
      </c>
      <c r="C5">
        <v>123</v>
      </c>
      <c r="D5">
        <v>323</v>
      </c>
      <c r="E5">
        <v>229</v>
      </c>
    </row>
    <row r="6" spans="1:5" x14ac:dyDescent="0.25">
      <c r="A6" t="s">
        <v>180</v>
      </c>
      <c r="B6">
        <v>18</v>
      </c>
      <c r="C6">
        <v>28</v>
      </c>
      <c r="D6">
        <v>59</v>
      </c>
      <c r="E6">
        <v>36</v>
      </c>
    </row>
    <row r="7" spans="1:5" x14ac:dyDescent="0.25">
      <c r="A7" t="s">
        <v>182</v>
      </c>
      <c r="B7">
        <v>0</v>
      </c>
      <c r="C7">
        <v>1</v>
      </c>
      <c r="D7">
        <v>7</v>
      </c>
      <c r="E7">
        <v>3</v>
      </c>
    </row>
    <row r="8" spans="1:5" x14ac:dyDescent="0.25">
      <c r="A8" t="s">
        <v>187</v>
      </c>
      <c r="B8">
        <v>3</v>
      </c>
      <c r="C8">
        <v>9</v>
      </c>
      <c r="D8">
        <v>12</v>
      </c>
      <c r="E8">
        <v>7</v>
      </c>
    </row>
    <row r="9" spans="1:5" x14ac:dyDescent="0.25">
      <c r="A9" t="s">
        <v>178</v>
      </c>
      <c r="B9">
        <v>0</v>
      </c>
      <c r="C9">
        <v>0</v>
      </c>
      <c r="D9">
        <v>2</v>
      </c>
      <c r="E9">
        <v>4</v>
      </c>
    </row>
    <row r="10" spans="1:5" x14ac:dyDescent="0.25">
      <c r="A10" t="s">
        <v>181</v>
      </c>
      <c r="B10">
        <v>60</v>
      </c>
      <c r="C10">
        <v>36</v>
      </c>
      <c r="D10">
        <v>51</v>
      </c>
      <c r="E10">
        <v>29</v>
      </c>
    </row>
    <row r="11" spans="1:5" x14ac:dyDescent="0.25">
      <c r="A11" t="s">
        <v>188</v>
      </c>
      <c r="B11">
        <v>15</v>
      </c>
      <c r="C11">
        <v>52</v>
      </c>
      <c r="D11">
        <v>192</v>
      </c>
      <c r="E11">
        <v>373</v>
      </c>
    </row>
    <row r="12" spans="1:5" x14ac:dyDescent="0.25">
      <c r="A12" t="s">
        <v>183</v>
      </c>
      <c r="B12">
        <v>1</v>
      </c>
      <c r="C12">
        <v>6</v>
      </c>
      <c r="D12">
        <v>29</v>
      </c>
      <c r="E12">
        <v>25</v>
      </c>
    </row>
    <row r="13" spans="1:5" x14ac:dyDescent="0.25">
      <c r="A13" t="s">
        <v>184</v>
      </c>
      <c r="B13">
        <v>6</v>
      </c>
      <c r="C13">
        <v>11</v>
      </c>
      <c r="D13">
        <v>41</v>
      </c>
      <c r="E13">
        <v>56</v>
      </c>
    </row>
    <row r="14" spans="1:5" x14ac:dyDescent="0.25">
      <c r="A14" t="s">
        <v>189</v>
      </c>
      <c r="B14">
        <v>15</v>
      </c>
      <c r="C14">
        <v>36</v>
      </c>
      <c r="D14">
        <v>125</v>
      </c>
      <c r="E14">
        <v>130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"/>
  <sheetViews>
    <sheetView workbookViewId="0">
      <selection activeCell="A10" sqref="A10"/>
    </sheetView>
  </sheetViews>
  <sheetFormatPr defaultRowHeight="15" x14ac:dyDescent="0.25"/>
  <cols>
    <col min="1" max="1" width="26.42578125" customWidth="1"/>
    <col min="2" max="2" width="9.28515625" customWidth="1"/>
    <col min="3" max="3" width="12.5703125" customWidth="1"/>
    <col min="4" max="4" width="11.85546875" customWidth="1"/>
    <col min="5" max="5" width="14" customWidth="1"/>
  </cols>
  <sheetData>
    <row r="1" spans="1:5" x14ac:dyDescent="0.25">
      <c r="A1" t="s">
        <v>20</v>
      </c>
    </row>
    <row r="2" spans="1:5" x14ac:dyDescent="0.25">
      <c r="A2" s="2" t="s">
        <v>177</v>
      </c>
      <c r="B2" s="2" t="s">
        <v>39</v>
      </c>
      <c r="C2" s="2" t="s">
        <v>40</v>
      </c>
      <c r="D2" s="2" t="s">
        <v>41</v>
      </c>
      <c r="E2" s="2" t="s">
        <v>42</v>
      </c>
    </row>
    <row r="3" spans="1:5" x14ac:dyDescent="0.25">
      <c r="A3" t="s">
        <v>185</v>
      </c>
      <c r="B3">
        <v>18</v>
      </c>
      <c r="C3">
        <v>8</v>
      </c>
      <c r="D3">
        <v>16</v>
      </c>
      <c r="E3">
        <v>11</v>
      </c>
    </row>
    <row r="4" spans="1:5" x14ac:dyDescent="0.25">
      <c r="A4" t="s">
        <v>179</v>
      </c>
      <c r="B4">
        <v>0</v>
      </c>
      <c r="C4">
        <v>0</v>
      </c>
      <c r="D4">
        <v>2</v>
      </c>
      <c r="E4">
        <v>2</v>
      </c>
    </row>
    <row r="5" spans="1:5" x14ac:dyDescent="0.25">
      <c r="A5" t="s">
        <v>186</v>
      </c>
      <c r="B5">
        <v>50</v>
      </c>
      <c r="C5">
        <v>17</v>
      </c>
      <c r="D5">
        <v>41</v>
      </c>
      <c r="E5">
        <v>40</v>
      </c>
    </row>
    <row r="6" spans="1:5" x14ac:dyDescent="0.25">
      <c r="A6" t="s">
        <v>180</v>
      </c>
      <c r="B6">
        <v>28</v>
      </c>
      <c r="C6">
        <v>4</v>
      </c>
      <c r="D6">
        <v>7</v>
      </c>
      <c r="E6">
        <v>10</v>
      </c>
    </row>
    <row r="7" spans="1:5" x14ac:dyDescent="0.25">
      <c r="A7" t="s">
        <v>182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187</v>
      </c>
      <c r="B8">
        <v>2</v>
      </c>
      <c r="C8">
        <v>0</v>
      </c>
      <c r="D8">
        <v>0</v>
      </c>
      <c r="E8">
        <v>3</v>
      </c>
    </row>
    <row r="9" spans="1:5" x14ac:dyDescent="0.25">
      <c r="A9" t="s">
        <v>178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181</v>
      </c>
      <c r="B10">
        <v>97</v>
      </c>
      <c r="C10">
        <v>9</v>
      </c>
      <c r="D10">
        <v>14</v>
      </c>
      <c r="E10">
        <v>9</v>
      </c>
    </row>
    <row r="11" spans="1:5" x14ac:dyDescent="0.25">
      <c r="A11" t="s">
        <v>188</v>
      </c>
      <c r="B11">
        <v>22</v>
      </c>
      <c r="C11">
        <v>11</v>
      </c>
      <c r="D11">
        <v>33</v>
      </c>
      <c r="E11">
        <v>71</v>
      </c>
    </row>
    <row r="12" spans="1:5" x14ac:dyDescent="0.25">
      <c r="A12" t="s">
        <v>183</v>
      </c>
      <c r="B12">
        <v>3</v>
      </c>
      <c r="C12">
        <v>1</v>
      </c>
      <c r="D12">
        <v>6</v>
      </c>
      <c r="E12">
        <v>3</v>
      </c>
    </row>
    <row r="13" spans="1:5" x14ac:dyDescent="0.25">
      <c r="A13" t="s">
        <v>184</v>
      </c>
      <c r="B13">
        <v>3</v>
      </c>
      <c r="C13">
        <v>3</v>
      </c>
      <c r="D13">
        <v>7</v>
      </c>
      <c r="E13">
        <v>10</v>
      </c>
    </row>
    <row r="14" spans="1:5" x14ac:dyDescent="0.25">
      <c r="A14" t="s">
        <v>189</v>
      </c>
      <c r="B14">
        <v>30</v>
      </c>
      <c r="C14">
        <v>11</v>
      </c>
      <c r="D14">
        <v>10</v>
      </c>
      <c r="E14">
        <v>21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8"/>
  <sheetViews>
    <sheetView workbookViewId="0">
      <selection activeCell="G19" sqref="G19"/>
    </sheetView>
  </sheetViews>
  <sheetFormatPr defaultColWidth="9.7109375" defaultRowHeight="15" x14ac:dyDescent="0.25"/>
  <sheetData>
    <row r="1" spans="1:18" x14ac:dyDescent="0.25">
      <c r="A1" t="s">
        <v>21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31</v>
      </c>
      <c r="C3">
        <v>132</v>
      </c>
      <c r="D3">
        <v>478</v>
      </c>
      <c r="E3">
        <v>1033</v>
      </c>
      <c r="F3">
        <v>1643</v>
      </c>
      <c r="G3">
        <v>6</v>
      </c>
      <c r="H3">
        <v>8</v>
      </c>
      <c r="I3">
        <v>23</v>
      </c>
      <c r="J3">
        <v>2</v>
      </c>
      <c r="K3">
        <v>5</v>
      </c>
      <c r="L3">
        <v>10</v>
      </c>
      <c r="M3">
        <v>7</v>
      </c>
      <c r="N3">
        <v>14</v>
      </c>
      <c r="O3">
        <v>45</v>
      </c>
      <c r="P3">
        <v>16</v>
      </c>
      <c r="Q3">
        <v>105</v>
      </c>
      <c r="R3">
        <v>1565</v>
      </c>
    </row>
    <row r="4" spans="1:18" x14ac:dyDescent="0.25">
      <c r="A4">
        <v>2008</v>
      </c>
      <c r="B4">
        <v>26</v>
      </c>
      <c r="C4">
        <v>258</v>
      </c>
      <c r="D4">
        <v>384</v>
      </c>
      <c r="E4">
        <v>917</v>
      </c>
      <c r="F4">
        <v>1559</v>
      </c>
      <c r="G4">
        <v>2</v>
      </c>
      <c r="H4">
        <v>2</v>
      </c>
      <c r="I4">
        <v>8</v>
      </c>
      <c r="J4">
        <v>0</v>
      </c>
      <c r="K4">
        <v>1</v>
      </c>
      <c r="L4">
        <v>2</v>
      </c>
      <c r="M4">
        <v>5</v>
      </c>
      <c r="N4">
        <v>11</v>
      </c>
      <c r="O4">
        <v>55</v>
      </c>
      <c r="P4">
        <v>19</v>
      </c>
      <c r="Q4">
        <v>244</v>
      </c>
      <c r="R4">
        <v>1494</v>
      </c>
    </row>
    <row r="5" spans="1:18" x14ac:dyDescent="0.25">
      <c r="A5">
        <v>2009</v>
      </c>
      <c r="B5">
        <v>27</v>
      </c>
      <c r="C5">
        <v>70</v>
      </c>
      <c r="D5">
        <v>295</v>
      </c>
      <c r="E5">
        <v>880</v>
      </c>
      <c r="F5">
        <v>1245</v>
      </c>
      <c r="G5">
        <v>3</v>
      </c>
      <c r="H5">
        <v>1</v>
      </c>
      <c r="I5">
        <v>7</v>
      </c>
      <c r="J5">
        <v>0</v>
      </c>
      <c r="K5">
        <v>1</v>
      </c>
      <c r="L5">
        <v>1</v>
      </c>
      <c r="M5">
        <v>10</v>
      </c>
      <c r="N5">
        <v>7</v>
      </c>
      <c r="O5">
        <v>31</v>
      </c>
      <c r="P5">
        <v>14</v>
      </c>
      <c r="Q5">
        <v>61</v>
      </c>
      <c r="R5">
        <v>1206</v>
      </c>
    </row>
    <row r="6" spans="1:18" x14ac:dyDescent="0.25">
      <c r="A6">
        <v>2010</v>
      </c>
      <c r="B6">
        <v>16</v>
      </c>
      <c r="C6">
        <v>92</v>
      </c>
      <c r="D6">
        <v>349</v>
      </c>
      <c r="E6">
        <v>818</v>
      </c>
      <c r="F6">
        <v>1259</v>
      </c>
      <c r="G6">
        <v>3</v>
      </c>
      <c r="H6">
        <v>4</v>
      </c>
      <c r="I6">
        <v>17</v>
      </c>
      <c r="J6">
        <v>0</v>
      </c>
      <c r="K6">
        <v>0</v>
      </c>
      <c r="L6">
        <v>3</v>
      </c>
      <c r="M6">
        <v>5</v>
      </c>
      <c r="N6">
        <v>13</v>
      </c>
      <c r="O6">
        <v>62</v>
      </c>
      <c r="P6">
        <v>8</v>
      </c>
      <c r="Q6">
        <v>75</v>
      </c>
      <c r="R6">
        <v>1177</v>
      </c>
    </row>
    <row r="7" spans="1:18" x14ac:dyDescent="0.25">
      <c r="A7">
        <v>2011</v>
      </c>
      <c r="B7">
        <v>19</v>
      </c>
      <c r="C7">
        <v>74</v>
      </c>
      <c r="D7">
        <v>430</v>
      </c>
      <c r="E7">
        <v>1032</v>
      </c>
      <c r="F7">
        <v>1536</v>
      </c>
      <c r="G7">
        <v>1</v>
      </c>
      <c r="H7">
        <v>2</v>
      </c>
      <c r="I7">
        <v>7</v>
      </c>
      <c r="J7">
        <v>1</v>
      </c>
      <c r="K7">
        <v>1</v>
      </c>
      <c r="L7">
        <v>1</v>
      </c>
      <c r="M7">
        <v>6</v>
      </c>
      <c r="N7">
        <v>13</v>
      </c>
      <c r="O7">
        <v>59</v>
      </c>
      <c r="P7">
        <v>11</v>
      </c>
      <c r="Q7">
        <v>58</v>
      </c>
      <c r="R7">
        <v>1469</v>
      </c>
    </row>
    <row r="8" spans="1:18" x14ac:dyDescent="0.25">
      <c r="A8">
        <v>2012</v>
      </c>
      <c r="B8">
        <v>16</v>
      </c>
      <c r="C8">
        <v>62</v>
      </c>
      <c r="D8">
        <v>398</v>
      </c>
      <c r="E8">
        <v>920</v>
      </c>
      <c r="F8">
        <v>1380</v>
      </c>
      <c r="G8">
        <v>2</v>
      </c>
      <c r="H8">
        <v>2</v>
      </c>
      <c r="I8">
        <v>10</v>
      </c>
      <c r="J8">
        <v>0</v>
      </c>
      <c r="K8">
        <v>0</v>
      </c>
      <c r="L8">
        <v>4</v>
      </c>
      <c r="M8">
        <v>1</v>
      </c>
      <c r="N8">
        <v>11</v>
      </c>
      <c r="O8">
        <v>73</v>
      </c>
      <c r="P8">
        <v>13</v>
      </c>
      <c r="Q8">
        <v>49</v>
      </c>
      <c r="R8">
        <v>1293</v>
      </c>
    </row>
    <row r="9" spans="1:18" x14ac:dyDescent="0.25">
      <c r="A9">
        <v>2013</v>
      </c>
      <c r="B9">
        <v>28</v>
      </c>
      <c r="C9">
        <v>63</v>
      </c>
      <c r="D9">
        <v>318</v>
      </c>
      <c r="E9">
        <v>637</v>
      </c>
      <c r="F9">
        <v>1018</v>
      </c>
      <c r="G9">
        <v>3</v>
      </c>
      <c r="H9">
        <v>8</v>
      </c>
      <c r="I9">
        <v>13</v>
      </c>
      <c r="J9">
        <v>0</v>
      </c>
      <c r="K9">
        <v>0</v>
      </c>
      <c r="L9">
        <v>2</v>
      </c>
      <c r="M9">
        <v>5</v>
      </c>
      <c r="N9">
        <v>18</v>
      </c>
      <c r="O9">
        <v>63</v>
      </c>
      <c r="P9">
        <v>20</v>
      </c>
      <c r="Q9">
        <v>37</v>
      </c>
      <c r="R9">
        <v>940</v>
      </c>
    </row>
    <row r="10" spans="1:18" x14ac:dyDescent="0.25">
      <c r="A10">
        <v>2014</v>
      </c>
      <c r="B10">
        <v>18</v>
      </c>
      <c r="C10">
        <v>57</v>
      </c>
      <c r="D10">
        <v>331</v>
      </c>
      <c r="E10">
        <v>784</v>
      </c>
      <c r="F10">
        <v>1172</v>
      </c>
      <c r="G10">
        <v>3</v>
      </c>
      <c r="H10">
        <v>3</v>
      </c>
      <c r="I10">
        <v>12</v>
      </c>
      <c r="J10">
        <v>0</v>
      </c>
      <c r="K10">
        <v>0</v>
      </c>
      <c r="L10">
        <v>5</v>
      </c>
      <c r="M10">
        <v>4</v>
      </c>
      <c r="N10">
        <v>8</v>
      </c>
      <c r="O10">
        <v>64</v>
      </c>
      <c r="P10">
        <v>11</v>
      </c>
      <c r="Q10">
        <v>46</v>
      </c>
      <c r="R10">
        <v>1091</v>
      </c>
    </row>
    <row r="11" spans="1:18" x14ac:dyDescent="0.25">
      <c r="A11">
        <v>2015</v>
      </c>
      <c r="B11">
        <v>24</v>
      </c>
      <c r="C11">
        <v>81</v>
      </c>
      <c r="D11">
        <v>325</v>
      </c>
      <c r="E11">
        <v>780</v>
      </c>
      <c r="F11">
        <v>1186</v>
      </c>
      <c r="G11">
        <v>2</v>
      </c>
      <c r="H11">
        <v>2</v>
      </c>
      <c r="I11">
        <v>4</v>
      </c>
      <c r="J11">
        <v>0</v>
      </c>
      <c r="K11">
        <v>1</v>
      </c>
      <c r="L11">
        <v>3</v>
      </c>
      <c r="M11">
        <v>5</v>
      </c>
      <c r="N11">
        <v>15</v>
      </c>
      <c r="O11">
        <v>51</v>
      </c>
      <c r="P11">
        <v>17</v>
      </c>
      <c r="Q11">
        <v>63</v>
      </c>
      <c r="R11">
        <v>1128</v>
      </c>
    </row>
    <row r="12" spans="1:18" x14ac:dyDescent="0.25">
      <c r="A12">
        <v>2016</v>
      </c>
      <c r="B12">
        <v>29</v>
      </c>
      <c r="C12">
        <v>96</v>
      </c>
      <c r="D12">
        <v>346</v>
      </c>
      <c r="E12">
        <v>994</v>
      </c>
      <c r="F12">
        <v>1436</v>
      </c>
      <c r="G12">
        <v>3</v>
      </c>
      <c r="H12">
        <v>5</v>
      </c>
      <c r="I12">
        <v>15</v>
      </c>
      <c r="J12">
        <v>2</v>
      </c>
      <c r="K12">
        <v>2</v>
      </c>
      <c r="L12">
        <v>23</v>
      </c>
      <c r="M12">
        <v>7</v>
      </c>
      <c r="N12">
        <v>22</v>
      </c>
      <c r="O12">
        <v>53</v>
      </c>
      <c r="P12">
        <v>17</v>
      </c>
      <c r="Q12">
        <v>67</v>
      </c>
      <c r="R12">
        <v>1345</v>
      </c>
    </row>
    <row r="13" spans="1:18" x14ac:dyDescent="0.25">
      <c r="A13">
        <v>2017</v>
      </c>
      <c r="B13">
        <v>35</v>
      </c>
      <c r="C13">
        <v>75</v>
      </c>
      <c r="D13">
        <v>340</v>
      </c>
      <c r="E13">
        <v>811</v>
      </c>
      <c r="F13">
        <v>1226</v>
      </c>
      <c r="G13">
        <v>9</v>
      </c>
      <c r="H13">
        <v>0</v>
      </c>
      <c r="I13">
        <v>10</v>
      </c>
      <c r="J13">
        <v>1</v>
      </c>
      <c r="K13">
        <v>4</v>
      </c>
      <c r="L13">
        <v>14</v>
      </c>
      <c r="M13">
        <v>4</v>
      </c>
      <c r="N13">
        <v>12</v>
      </c>
      <c r="O13">
        <v>47</v>
      </c>
      <c r="P13">
        <v>21</v>
      </c>
      <c r="Q13">
        <v>59</v>
      </c>
      <c r="R13">
        <v>1154</v>
      </c>
    </row>
    <row r="14" spans="1:18" x14ac:dyDescent="0.25">
      <c r="A14">
        <v>2018</v>
      </c>
      <c r="B14">
        <v>27</v>
      </c>
      <c r="C14">
        <v>82</v>
      </c>
      <c r="D14">
        <v>294</v>
      </c>
      <c r="E14">
        <v>830</v>
      </c>
      <c r="F14">
        <v>1206</v>
      </c>
      <c r="G14">
        <v>4</v>
      </c>
      <c r="H14">
        <v>3</v>
      </c>
      <c r="I14">
        <v>10</v>
      </c>
      <c r="J14">
        <v>0</v>
      </c>
      <c r="K14">
        <v>2</v>
      </c>
      <c r="L14">
        <v>7</v>
      </c>
      <c r="M14">
        <v>13</v>
      </c>
      <c r="N14">
        <v>23</v>
      </c>
      <c r="O14">
        <v>55</v>
      </c>
      <c r="P14">
        <v>10</v>
      </c>
      <c r="Q14">
        <v>54</v>
      </c>
      <c r="R14">
        <v>1134</v>
      </c>
    </row>
    <row r="15" spans="1:18" x14ac:dyDescent="0.25">
      <c r="A15">
        <v>2019</v>
      </c>
      <c r="B15">
        <v>27</v>
      </c>
      <c r="C15">
        <v>95</v>
      </c>
      <c r="D15">
        <v>267</v>
      </c>
      <c r="E15">
        <v>714</v>
      </c>
      <c r="F15">
        <v>1076</v>
      </c>
      <c r="G15">
        <v>2</v>
      </c>
      <c r="H15">
        <v>4</v>
      </c>
      <c r="I15">
        <v>16</v>
      </c>
      <c r="J15">
        <v>1</v>
      </c>
      <c r="K15">
        <v>1</v>
      </c>
      <c r="L15">
        <v>9</v>
      </c>
      <c r="M15">
        <v>6</v>
      </c>
      <c r="N15">
        <v>19</v>
      </c>
      <c r="O15">
        <v>45</v>
      </c>
      <c r="P15">
        <v>18</v>
      </c>
      <c r="Q15">
        <v>71</v>
      </c>
      <c r="R15">
        <v>1006</v>
      </c>
    </row>
    <row r="16" spans="1:18" x14ac:dyDescent="0.25">
      <c r="A16">
        <v>2020</v>
      </c>
      <c r="B16">
        <v>45</v>
      </c>
      <c r="C16">
        <v>72</v>
      </c>
      <c r="D16">
        <v>180</v>
      </c>
      <c r="E16">
        <v>434</v>
      </c>
      <c r="F16">
        <v>686</v>
      </c>
      <c r="G16">
        <v>4</v>
      </c>
      <c r="H16">
        <v>4</v>
      </c>
      <c r="I16">
        <v>6</v>
      </c>
      <c r="J16">
        <v>0</v>
      </c>
      <c r="K16">
        <v>0</v>
      </c>
      <c r="L16">
        <v>4</v>
      </c>
      <c r="M16">
        <v>6</v>
      </c>
      <c r="N16">
        <v>9</v>
      </c>
      <c r="O16">
        <v>31</v>
      </c>
      <c r="P16">
        <v>35</v>
      </c>
      <c r="Q16">
        <v>59</v>
      </c>
      <c r="R16">
        <v>645</v>
      </c>
    </row>
    <row r="17" spans="1:18" x14ac:dyDescent="0.25">
      <c r="A17">
        <v>2021</v>
      </c>
      <c r="B17">
        <v>43</v>
      </c>
      <c r="C17">
        <v>156</v>
      </c>
      <c r="D17">
        <v>553</v>
      </c>
      <c r="E17">
        <v>665</v>
      </c>
      <c r="F17">
        <v>1374</v>
      </c>
      <c r="G17">
        <v>7</v>
      </c>
      <c r="H17">
        <v>6</v>
      </c>
      <c r="I17">
        <v>10</v>
      </c>
      <c r="J17">
        <v>0</v>
      </c>
      <c r="K17">
        <v>2</v>
      </c>
      <c r="L17">
        <v>4</v>
      </c>
      <c r="M17">
        <v>6</v>
      </c>
      <c r="N17">
        <v>33</v>
      </c>
      <c r="O17">
        <v>62</v>
      </c>
      <c r="P17">
        <v>30</v>
      </c>
      <c r="Q17">
        <v>115</v>
      </c>
      <c r="R17">
        <v>1298</v>
      </c>
    </row>
    <row r="18" spans="1:18" x14ac:dyDescent="0.25">
      <c r="A18">
        <v>2022</v>
      </c>
      <c r="B18">
        <v>47</v>
      </c>
      <c r="C18">
        <v>168</v>
      </c>
      <c r="D18">
        <v>577</v>
      </c>
      <c r="E18">
        <v>553</v>
      </c>
      <c r="F18">
        <v>1298</v>
      </c>
      <c r="G18">
        <v>6</v>
      </c>
      <c r="H18">
        <v>2</v>
      </c>
      <c r="I18">
        <v>4</v>
      </c>
      <c r="J18">
        <v>0</v>
      </c>
      <c r="K18">
        <v>2</v>
      </c>
      <c r="L18">
        <v>7</v>
      </c>
      <c r="M18">
        <v>18</v>
      </c>
      <c r="N18">
        <v>30</v>
      </c>
      <c r="O18">
        <v>51</v>
      </c>
      <c r="P18">
        <v>23</v>
      </c>
      <c r="Q18">
        <v>134</v>
      </c>
      <c r="R18">
        <v>1236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8"/>
  <sheetViews>
    <sheetView workbookViewId="0">
      <selection activeCell="H19" sqref="H19"/>
    </sheetView>
  </sheetViews>
  <sheetFormatPr defaultRowHeight="15" x14ac:dyDescent="0.25"/>
  <cols>
    <col min="1" max="1" width="15" customWidth="1"/>
    <col min="2" max="2" width="14" customWidth="1"/>
    <col min="3" max="3" width="18.42578125" customWidth="1"/>
    <col min="4" max="4" width="15.7109375" customWidth="1"/>
    <col min="5" max="5" width="29" customWidth="1"/>
    <col min="6" max="6" width="16" customWidth="1"/>
    <col min="7" max="7" width="15.28515625" customWidth="1"/>
    <col min="8" max="8" width="20.140625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22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29</v>
      </c>
      <c r="C3">
        <v>73</v>
      </c>
      <c r="D3">
        <v>193</v>
      </c>
      <c r="E3">
        <v>242</v>
      </c>
      <c r="F3">
        <v>508</v>
      </c>
      <c r="G3">
        <v>7</v>
      </c>
      <c r="H3">
        <v>10</v>
      </c>
      <c r="I3">
        <v>22</v>
      </c>
      <c r="J3">
        <v>0</v>
      </c>
      <c r="K3">
        <v>1</v>
      </c>
      <c r="L3">
        <v>9</v>
      </c>
      <c r="M3">
        <v>4</v>
      </c>
      <c r="N3">
        <v>5</v>
      </c>
      <c r="O3">
        <v>13</v>
      </c>
      <c r="P3">
        <v>18</v>
      </c>
      <c r="Q3">
        <v>57</v>
      </c>
      <c r="R3">
        <v>464</v>
      </c>
    </row>
    <row r="4" spans="1:18" x14ac:dyDescent="0.25">
      <c r="A4">
        <v>2008</v>
      </c>
      <c r="B4">
        <v>22</v>
      </c>
      <c r="C4">
        <v>54</v>
      </c>
      <c r="D4">
        <v>150</v>
      </c>
      <c r="E4">
        <v>213</v>
      </c>
      <c r="F4">
        <v>417</v>
      </c>
      <c r="G4">
        <v>7</v>
      </c>
      <c r="H4">
        <v>7</v>
      </c>
      <c r="I4">
        <v>31</v>
      </c>
      <c r="J4">
        <v>0</v>
      </c>
      <c r="K4">
        <v>3</v>
      </c>
      <c r="L4">
        <v>16</v>
      </c>
      <c r="M4">
        <v>1</v>
      </c>
      <c r="N4">
        <v>3</v>
      </c>
      <c r="O4">
        <v>12</v>
      </c>
      <c r="P4">
        <v>14</v>
      </c>
      <c r="Q4">
        <v>41</v>
      </c>
      <c r="R4">
        <v>358</v>
      </c>
    </row>
    <row r="5" spans="1:18" x14ac:dyDescent="0.25">
      <c r="A5">
        <v>2009</v>
      </c>
      <c r="B5">
        <v>28</v>
      </c>
      <c r="C5">
        <v>36</v>
      </c>
      <c r="D5">
        <v>148</v>
      </c>
      <c r="E5">
        <v>261</v>
      </c>
      <c r="F5">
        <v>445</v>
      </c>
      <c r="G5">
        <v>5</v>
      </c>
      <c r="H5">
        <v>6</v>
      </c>
      <c r="I5">
        <v>31</v>
      </c>
      <c r="J5">
        <v>1</v>
      </c>
      <c r="K5">
        <v>1</v>
      </c>
      <c r="L5">
        <v>11</v>
      </c>
      <c r="M5">
        <v>7</v>
      </c>
      <c r="N5">
        <v>0</v>
      </c>
      <c r="O5">
        <v>8</v>
      </c>
      <c r="P5">
        <v>15</v>
      </c>
      <c r="Q5">
        <v>29</v>
      </c>
      <c r="R5">
        <v>395</v>
      </c>
    </row>
    <row r="6" spans="1:18" x14ac:dyDescent="0.25">
      <c r="A6">
        <v>2010</v>
      </c>
      <c r="B6">
        <v>21</v>
      </c>
      <c r="C6">
        <v>55</v>
      </c>
      <c r="D6">
        <v>198</v>
      </c>
      <c r="E6">
        <v>271</v>
      </c>
      <c r="F6">
        <v>524</v>
      </c>
      <c r="G6">
        <v>14</v>
      </c>
      <c r="H6">
        <v>11</v>
      </c>
      <c r="I6">
        <v>42</v>
      </c>
      <c r="J6">
        <v>0</v>
      </c>
      <c r="K6">
        <v>0</v>
      </c>
      <c r="L6">
        <v>13</v>
      </c>
      <c r="M6">
        <v>1</v>
      </c>
      <c r="N6">
        <v>4</v>
      </c>
      <c r="O6">
        <v>15</v>
      </c>
      <c r="P6">
        <v>6</v>
      </c>
      <c r="Q6">
        <v>40</v>
      </c>
      <c r="R6">
        <v>454</v>
      </c>
    </row>
    <row r="7" spans="1:18" x14ac:dyDescent="0.25">
      <c r="A7">
        <v>2011</v>
      </c>
      <c r="B7">
        <v>23</v>
      </c>
      <c r="C7">
        <v>59</v>
      </c>
      <c r="D7">
        <v>266</v>
      </c>
      <c r="E7">
        <v>470</v>
      </c>
      <c r="F7">
        <v>795</v>
      </c>
      <c r="G7">
        <v>3</v>
      </c>
      <c r="H7">
        <v>10</v>
      </c>
      <c r="I7">
        <v>41</v>
      </c>
      <c r="J7">
        <v>2</v>
      </c>
      <c r="K7">
        <v>1</v>
      </c>
      <c r="L7">
        <v>15</v>
      </c>
      <c r="M7">
        <v>6</v>
      </c>
      <c r="N7">
        <v>2</v>
      </c>
      <c r="O7">
        <v>18</v>
      </c>
      <c r="P7">
        <v>12</v>
      </c>
      <c r="Q7">
        <v>46</v>
      </c>
      <c r="R7">
        <v>721</v>
      </c>
    </row>
    <row r="8" spans="1:18" x14ac:dyDescent="0.25">
      <c r="A8">
        <v>2012</v>
      </c>
      <c r="B8">
        <v>35</v>
      </c>
      <c r="C8">
        <v>89</v>
      </c>
      <c r="D8">
        <v>278</v>
      </c>
      <c r="E8">
        <v>437</v>
      </c>
      <c r="F8">
        <v>804</v>
      </c>
      <c r="G8">
        <v>16</v>
      </c>
      <c r="H8">
        <v>19</v>
      </c>
      <c r="I8">
        <v>54</v>
      </c>
      <c r="J8">
        <v>1</v>
      </c>
      <c r="K8">
        <v>5</v>
      </c>
      <c r="L8">
        <v>16</v>
      </c>
      <c r="M8">
        <v>4</v>
      </c>
      <c r="N8">
        <v>4</v>
      </c>
      <c r="O8">
        <v>24</v>
      </c>
      <c r="P8">
        <v>14</v>
      </c>
      <c r="Q8">
        <v>61</v>
      </c>
      <c r="R8">
        <v>710</v>
      </c>
    </row>
    <row r="9" spans="1:18" x14ac:dyDescent="0.25">
      <c r="A9">
        <v>2013</v>
      </c>
      <c r="B9">
        <v>32</v>
      </c>
      <c r="C9">
        <v>56</v>
      </c>
      <c r="D9">
        <v>271</v>
      </c>
      <c r="E9">
        <v>371</v>
      </c>
      <c r="F9">
        <v>698</v>
      </c>
      <c r="G9">
        <v>6</v>
      </c>
      <c r="H9">
        <v>14</v>
      </c>
      <c r="I9">
        <v>43</v>
      </c>
      <c r="J9">
        <v>0</v>
      </c>
      <c r="K9">
        <v>0</v>
      </c>
      <c r="L9">
        <v>17</v>
      </c>
      <c r="M9">
        <v>5</v>
      </c>
      <c r="N9">
        <v>7</v>
      </c>
      <c r="O9">
        <v>33</v>
      </c>
      <c r="P9">
        <v>21</v>
      </c>
      <c r="Q9">
        <v>35</v>
      </c>
      <c r="R9">
        <v>605</v>
      </c>
    </row>
    <row r="10" spans="1:18" x14ac:dyDescent="0.25">
      <c r="A10">
        <v>2014</v>
      </c>
      <c r="B10">
        <v>18</v>
      </c>
      <c r="C10">
        <v>53</v>
      </c>
      <c r="D10">
        <v>245</v>
      </c>
      <c r="E10">
        <v>353</v>
      </c>
      <c r="F10">
        <v>651</v>
      </c>
      <c r="G10">
        <v>7</v>
      </c>
      <c r="H10">
        <v>15</v>
      </c>
      <c r="I10">
        <v>45</v>
      </c>
      <c r="J10">
        <v>0</v>
      </c>
      <c r="K10">
        <v>4</v>
      </c>
      <c r="L10">
        <v>18</v>
      </c>
      <c r="M10">
        <v>3</v>
      </c>
      <c r="N10">
        <v>5</v>
      </c>
      <c r="O10">
        <v>23</v>
      </c>
      <c r="P10">
        <v>8</v>
      </c>
      <c r="Q10">
        <v>29</v>
      </c>
      <c r="R10">
        <v>565</v>
      </c>
    </row>
    <row r="11" spans="1:18" x14ac:dyDescent="0.25">
      <c r="A11">
        <v>2015</v>
      </c>
      <c r="B11">
        <v>37</v>
      </c>
      <c r="C11">
        <v>61</v>
      </c>
      <c r="D11">
        <v>197</v>
      </c>
      <c r="E11">
        <v>340</v>
      </c>
      <c r="F11">
        <v>598</v>
      </c>
      <c r="G11">
        <v>15</v>
      </c>
      <c r="H11">
        <v>7</v>
      </c>
      <c r="I11">
        <v>30</v>
      </c>
      <c r="J11">
        <v>0</v>
      </c>
      <c r="K11">
        <v>0</v>
      </c>
      <c r="L11">
        <v>9</v>
      </c>
      <c r="M11">
        <v>7</v>
      </c>
      <c r="N11">
        <v>7</v>
      </c>
      <c r="O11">
        <v>22</v>
      </c>
      <c r="P11">
        <v>15</v>
      </c>
      <c r="Q11">
        <v>47</v>
      </c>
      <c r="R11">
        <v>537</v>
      </c>
    </row>
    <row r="12" spans="1:18" x14ac:dyDescent="0.25">
      <c r="A12">
        <v>2016</v>
      </c>
      <c r="B12">
        <v>29</v>
      </c>
      <c r="C12">
        <v>77</v>
      </c>
      <c r="D12">
        <v>239</v>
      </c>
      <c r="E12">
        <v>489</v>
      </c>
      <c r="F12">
        <v>805</v>
      </c>
      <c r="G12">
        <v>12</v>
      </c>
      <c r="H12">
        <v>22</v>
      </c>
      <c r="I12">
        <v>53</v>
      </c>
      <c r="J12">
        <v>3</v>
      </c>
      <c r="K12">
        <v>1</v>
      </c>
      <c r="L12">
        <v>6</v>
      </c>
      <c r="M12">
        <v>4</v>
      </c>
      <c r="N12">
        <v>6</v>
      </c>
      <c r="O12">
        <v>22</v>
      </c>
      <c r="P12">
        <v>10</v>
      </c>
      <c r="Q12">
        <v>48</v>
      </c>
      <c r="R12">
        <v>724</v>
      </c>
    </row>
    <row r="13" spans="1:18" x14ac:dyDescent="0.25">
      <c r="A13">
        <v>2017</v>
      </c>
      <c r="B13">
        <v>40</v>
      </c>
      <c r="C13">
        <v>77</v>
      </c>
      <c r="D13">
        <v>212</v>
      </c>
      <c r="E13">
        <v>415</v>
      </c>
      <c r="F13">
        <v>704</v>
      </c>
      <c r="G13">
        <v>15</v>
      </c>
      <c r="H13">
        <v>13</v>
      </c>
      <c r="I13">
        <v>41</v>
      </c>
      <c r="J13">
        <v>2</v>
      </c>
      <c r="K13">
        <v>2</v>
      </c>
      <c r="L13">
        <v>13</v>
      </c>
      <c r="M13">
        <v>3</v>
      </c>
      <c r="N13">
        <v>6</v>
      </c>
      <c r="O13">
        <v>24</v>
      </c>
      <c r="P13">
        <v>20</v>
      </c>
      <c r="Q13">
        <v>56</v>
      </c>
      <c r="R13">
        <v>626</v>
      </c>
    </row>
    <row r="14" spans="1:18" x14ac:dyDescent="0.25">
      <c r="A14">
        <v>2018</v>
      </c>
      <c r="B14">
        <v>31</v>
      </c>
      <c r="C14">
        <v>70</v>
      </c>
      <c r="D14">
        <v>246</v>
      </c>
      <c r="E14">
        <v>399</v>
      </c>
      <c r="F14">
        <v>715</v>
      </c>
      <c r="G14">
        <v>12</v>
      </c>
      <c r="H14">
        <v>6</v>
      </c>
      <c r="I14">
        <v>40</v>
      </c>
      <c r="J14">
        <v>0</v>
      </c>
      <c r="K14">
        <v>1</v>
      </c>
      <c r="L14">
        <v>6</v>
      </c>
      <c r="M14">
        <v>9</v>
      </c>
      <c r="N14">
        <v>7</v>
      </c>
      <c r="O14">
        <v>17</v>
      </c>
      <c r="P14">
        <v>10</v>
      </c>
      <c r="Q14">
        <v>56</v>
      </c>
      <c r="R14">
        <v>652</v>
      </c>
    </row>
    <row r="15" spans="1:18" x14ac:dyDescent="0.25">
      <c r="A15">
        <v>2019</v>
      </c>
      <c r="B15">
        <v>32</v>
      </c>
      <c r="C15">
        <v>71</v>
      </c>
      <c r="D15">
        <v>222</v>
      </c>
      <c r="E15">
        <v>402</v>
      </c>
      <c r="F15">
        <v>695</v>
      </c>
      <c r="G15">
        <v>13</v>
      </c>
      <c r="H15">
        <v>9</v>
      </c>
      <c r="I15">
        <v>32</v>
      </c>
      <c r="J15">
        <v>0</v>
      </c>
      <c r="K15">
        <v>0</v>
      </c>
      <c r="L15">
        <v>6</v>
      </c>
      <c r="M15">
        <v>3</v>
      </c>
      <c r="N15">
        <v>9</v>
      </c>
      <c r="O15">
        <v>27</v>
      </c>
      <c r="P15">
        <v>16</v>
      </c>
      <c r="Q15">
        <v>53</v>
      </c>
      <c r="R15">
        <v>630</v>
      </c>
    </row>
    <row r="16" spans="1:18" x14ac:dyDescent="0.25">
      <c r="A16">
        <v>2020</v>
      </c>
      <c r="B16">
        <v>45</v>
      </c>
      <c r="C16">
        <v>65</v>
      </c>
      <c r="D16">
        <v>145</v>
      </c>
      <c r="E16">
        <v>292</v>
      </c>
      <c r="F16">
        <v>502</v>
      </c>
      <c r="G16">
        <v>14</v>
      </c>
      <c r="H16">
        <v>7</v>
      </c>
      <c r="I16">
        <v>22</v>
      </c>
      <c r="J16">
        <v>1</v>
      </c>
      <c r="K16">
        <v>0</v>
      </c>
      <c r="L16">
        <v>4</v>
      </c>
      <c r="M16">
        <v>3</v>
      </c>
      <c r="N16">
        <v>7</v>
      </c>
      <c r="O16">
        <v>15</v>
      </c>
      <c r="P16">
        <v>27</v>
      </c>
      <c r="Q16">
        <v>51</v>
      </c>
      <c r="R16">
        <v>461</v>
      </c>
    </row>
    <row r="17" spans="1:18" x14ac:dyDescent="0.25">
      <c r="A17">
        <v>2021</v>
      </c>
      <c r="B17">
        <v>37</v>
      </c>
      <c r="C17">
        <v>78</v>
      </c>
      <c r="D17">
        <v>317</v>
      </c>
      <c r="E17">
        <v>331</v>
      </c>
      <c r="F17">
        <v>726</v>
      </c>
      <c r="G17">
        <v>11</v>
      </c>
      <c r="H17">
        <v>5</v>
      </c>
      <c r="I17">
        <v>20</v>
      </c>
      <c r="J17">
        <v>0</v>
      </c>
      <c r="K17">
        <v>1</v>
      </c>
      <c r="L17">
        <v>1</v>
      </c>
      <c r="M17">
        <v>3</v>
      </c>
      <c r="N17">
        <v>5</v>
      </c>
      <c r="O17">
        <v>9</v>
      </c>
      <c r="P17">
        <v>23</v>
      </c>
      <c r="Q17">
        <v>67</v>
      </c>
      <c r="R17">
        <v>696</v>
      </c>
    </row>
    <row r="18" spans="1:18" x14ac:dyDescent="0.25">
      <c r="A18">
        <v>2022</v>
      </c>
      <c r="B18">
        <v>46</v>
      </c>
      <c r="C18">
        <v>140</v>
      </c>
      <c r="D18">
        <v>312</v>
      </c>
      <c r="E18">
        <v>247</v>
      </c>
      <c r="F18">
        <v>699</v>
      </c>
      <c r="G18">
        <v>15</v>
      </c>
      <c r="H18">
        <v>11</v>
      </c>
      <c r="I18">
        <v>20</v>
      </c>
      <c r="J18">
        <v>2</v>
      </c>
      <c r="K18">
        <v>2</v>
      </c>
      <c r="L18">
        <v>5</v>
      </c>
      <c r="M18">
        <v>8</v>
      </c>
      <c r="N18">
        <v>10</v>
      </c>
      <c r="O18">
        <v>15</v>
      </c>
      <c r="P18">
        <v>21</v>
      </c>
      <c r="Q18">
        <v>117</v>
      </c>
      <c r="R18">
        <v>659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8"/>
  <sheetViews>
    <sheetView workbookViewId="0"/>
  </sheetViews>
  <sheetFormatPr defaultRowHeight="15" x14ac:dyDescent="0.25"/>
  <cols>
    <col min="1" max="1" width="67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23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13</v>
      </c>
      <c r="C3">
        <v>10</v>
      </c>
      <c r="D3">
        <v>23</v>
      </c>
      <c r="E3">
        <v>36</v>
      </c>
      <c r="F3">
        <v>69</v>
      </c>
      <c r="G3">
        <v>1</v>
      </c>
      <c r="H3">
        <v>2</v>
      </c>
      <c r="I3">
        <v>6</v>
      </c>
      <c r="J3">
        <v>3</v>
      </c>
      <c r="K3">
        <v>0</v>
      </c>
      <c r="L3">
        <v>0</v>
      </c>
      <c r="M3">
        <v>1</v>
      </c>
      <c r="N3">
        <v>1</v>
      </c>
      <c r="O3">
        <v>2</v>
      </c>
      <c r="P3">
        <v>8</v>
      </c>
      <c r="Q3">
        <v>7</v>
      </c>
      <c r="R3">
        <v>61</v>
      </c>
    </row>
    <row r="4" spans="1:18" x14ac:dyDescent="0.25">
      <c r="A4">
        <v>2008</v>
      </c>
      <c r="B4">
        <v>12</v>
      </c>
      <c r="C4">
        <v>13</v>
      </c>
      <c r="D4">
        <v>11</v>
      </c>
      <c r="E4">
        <v>36</v>
      </c>
      <c r="F4">
        <v>60</v>
      </c>
      <c r="G4">
        <v>3</v>
      </c>
      <c r="H4">
        <v>1</v>
      </c>
      <c r="I4">
        <v>3</v>
      </c>
      <c r="J4">
        <v>1</v>
      </c>
      <c r="K4">
        <v>1</v>
      </c>
      <c r="L4">
        <v>2</v>
      </c>
      <c r="M4">
        <v>1</v>
      </c>
      <c r="N4">
        <v>0</v>
      </c>
      <c r="O4">
        <v>0</v>
      </c>
      <c r="P4">
        <v>7</v>
      </c>
      <c r="Q4">
        <v>11</v>
      </c>
      <c r="R4">
        <v>55</v>
      </c>
    </row>
    <row r="5" spans="1:18" x14ac:dyDescent="0.25">
      <c r="A5">
        <v>2009</v>
      </c>
      <c r="B5">
        <v>12</v>
      </c>
      <c r="C5">
        <v>5</v>
      </c>
      <c r="D5">
        <v>39</v>
      </c>
      <c r="E5">
        <v>62</v>
      </c>
      <c r="F5">
        <v>106</v>
      </c>
      <c r="G5">
        <v>4</v>
      </c>
      <c r="H5">
        <v>0</v>
      </c>
      <c r="I5">
        <v>2</v>
      </c>
      <c r="J5">
        <v>1</v>
      </c>
      <c r="K5">
        <v>0</v>
      </c>
      <c r="L5">
        <v>0</v>
      </c>
      <c r="M5">
        <v>1</v>
      </c>
      <c r="N5">
        <v>1</v>
      </c>
      <c r="O5">
        <v>24</v>
      </c>
      <c r="P5">
        <v>6</v>
      </c>
      <c r="Q5">
        <v>4</v>
      </c>
      <c r="R5">
        <v>80</v>
      </c>
    </row>
    <row r="6" spans="1:18" x14ac:dyDescent="0.25">
      <c r="A6">
        <v>2010</v>
      </c>
      <c r="B6">
        <v>8</v>
      </c>
      <c r="C6">
        <v>11</v>
      </c>
      <c r="D6">
        <v>27</v>
      </c>
      <c r="E6">
        <v>61</v>
      </c>
      <c r="F6">
        <v>99</v>
      </c>
      <c r="G6">
        <v>3</v>
      </c>
      <c r="H6">
        <v>0</v>
      </c>
      <c r="I6">
        <v>3</v>
      </c>
      <c r="J6">
        <v>0</v>
      </c>
      <c r="K6">
        <v>0</v>
      </c>
      <c r="L6">
        <v>1</v>
      </c>
      <c r="M6">
        <v>2</v>
      </c>
      <c r="N6">
        <v>0</v>
      </c>
      <c r="O6">
        <v>2</v>
      </c>
      <c r="P6">
        <v>3</v>
      </c>
      <c r="Q6">
        <v>11</v>
      </c>
      <c r="R6">
        <v>93</v>
      </c>
    </row>
    <row r="7" spans="1:18" x14ac:dyDescent="0.25">
      <c r="A7">
        <v>2011</v>
      </c>
      <c r="B7">
        <v>3</v>
      </c>
      <c r="C7">
        <v>15</v>
      </c>
      <c r="D7">
        <v>38</v>
      </c>
      <c r="E7">
        <v>65</v>
      </c>
      <c r="F7">
        <v>118</v>
      </c>
      <c r="G7">
        <v>2</v>
      </c>
      <c r="H7">
        <v>2</v>
      </c>
      <c r="I7">
        <v>4</v>
      </c>
      <c r="J7">
        <v>0</v>
      </c>
      <c r="K7">
        <v>1</v>
      </c>
      <c r="L7">
        <v>2</v>
      </c>
      <c r="M7">
        <v>0</v>
      </c>
      <c r="N7">
        <v>0</v>
      </c>
      <c r="O7">
        <v>0</v>
      </c>
      <c r="P7">
        <v>1</v>
      </c>
      <c r="Q7">
        <v>12</v>
      </c>
      <c r="R7">
        <v>112</v>
      </c>
    </row>
    <row r="8" spans="1:18" x14ac:dyDescent="0.25">
      <c r="A8">
        <v>2012</v>
      </c>
      <c r="B8">
        <v>16</v>
      </c>
      <c r="C8">
        <v>17</v>
      </c>
      <c r="D8">
        <v>35</v>
      </c>
      <c r="E8">
        <v>107</v>
      </c>
      <c r="F8">
        <v>159</v>
      </c>
      <c r="G8">
        <v>6</v>
      </c>
      <c r="H8">
        <v>5</v>
      </c>
      <c r="I8">
        <v>11</v>
      </c>
      <c r="J8">
        <v>0</v>
      </c>
      <c r="K8">
        <v>0</v>
      </c>
      <c r="L8">
        <v>4</v>
      </c>
      <c r="M8">
        <v>1</v>
      </c>
      <c r="N8">
        <v>0</v>
      </c>
      <c r="O8">
        <v>2</v>
      </c>
      <c r="P8">
        <v>9</v>
      </c>
      <c r="Q8">
        <v>12</v>
      </c>
      <c r="R8">
        <v>142</v>
      </c>
    </row>
    <row r="9" spans="1:18" x14ac:dyDescent="0.25">
      <c r="A9">
        <v>2013</v>
      </c>
      <c r="B9">
        <v>13</v>
      </c>
      <c r="C9">
        <v>16</v>
      </c>
      <c r="D9">
        <v>69</v>
      </c>
      <c r="E9">
        <v>87</v>
      </c>
      <c r="F9">
        <v>172</v>
      </c>
      <c r="G9">
        <v>3</v>
      </c>
      <c r="H9">
        <v>2</v>
      </c>
      <c r="I9">
        <v>8</v>
      </c>
      <c r="J9">
        <v>1</v>
      </c>
      <c r="K9">
        <v>0</v>
      </c>
      <c r="L9">
        <v>8</v>
      </c>
      <c r="M9">
        <v>1</v>
      </c>
      <c r="N9">
        <v>4</v>
      </c>
      <c r="O9">
        <v>9</v>
      </c>
      <c r="P9">
        <v>8</v>
      </c>
      <c r="Q9">
        <v>10</v>
      </c>
      <c r="R9">
        <v>147</v>
      </c>
    </row>
    <row r="10" spans="1:18" x14ac:dyDescent="0.25">
      <c r="A10">
        <v>2014</v>
      </c>
      <c r="B10">
        <v>18</v>
      </c>
      <c r="C10">
        <v>11</v>
      </c>
      <c r="D10">
        <v>23</v>
      </c>
      <c r="E10">
        <v>63</v>
      </c>
      <c r="F10">
        <v>97</v>
      </c>
      <c r="G10">
        <v>7</v>
      </c>
      <c r="H10">
        <v>2</v>
      </c>
      <c r="I10">
        <v>6</v>
      </c>
      <c r="J10">
        <v>0</v>
      </c>
      <c r="K10">
        <v>0</v>
      </c>
      <c r="L10">
        <v>0</v>
      </c>
      <c r="M10">
        <v>4</v>
      </c>
      <c r="N10">
        <v>1</v>
      </c>
      <c r="O10">
        <v>3</v>
      </c>
      <c r="P10">
        <v>7</v>
      </c>
      <c r="Q10">
        <v>8</v>
      </c>
      <c r="R10">
        <v>88</v>
      </c>
    </row>
    <row r="11" spans="1:18" x14ac:dyDescent="0.25">
      <c r="A11">
        <v>2015</v>
      </c>
      <c r="B11">
        <v>13</v>
      </c>
      <c r="C11">
        <v>13</v>
      </c>
      <c r="D11">
        <v>26</v>
      </c>
      <c r="E11">
        <v>62</v>
      </c>
      <c r="F11">
        <v>101</v>
      </c>
      <c r="G11">
        <v>4</v>
      </c>
      <c r="H11">
        <v>2</v>
      </c>
      <c r="I11">
        <v>8</v>
      </c>
      <c r="J11">
        <v>1</v>
      </c>
      <c r="K11">
        <v>0</v>
      </c>
      <c r="L11">
        <v>3</v>
      </c>
      <c r="M11">
        <v>0</v>
      </c>
      <c r="N11">
        <v>1</v>
      </c>
      <c r="O11">
        <v>1</v>
      </c>
      <c r="P11">
        <v>8</v>
      </c>
      <c r="Q11">
        <v>10</v>
      </c>
      <c r="R11">
        <v>89</v>
      </c>
    </row>
    <row r="12" spans="1:18" x14ac:dyDescent="0.25">
      <c r="A12">
        <v>2016</v>
      </c>
      <c r="B12">
        <v>15</v>
      </c>
      <c r="C12">
        <v>25</v>
      </c>
      <c r="D12">
        <v>44</v>
      </c>
      <c r="E12">
        <v>136</v>
      </c>
      <c r="F12">
        <v>205</v>
      </c>
      <c r="G12">
        <v>7</v>
      </c>
      <c r="H12">
        <v>5</v>
      </c>
      <c r="I12">
        <v>16</v>
      </c>
      <c r="J12">
        <v>2</v>
      </c>
      <c r="K12">
        <v>0</v>
      </c>
      <c r="L12">
        <v>3</v>
      </c>
      <c r="M12">
        <v>1</v>
      </c>
      <c r="N12">
        <v>2</v>
      </c>
      <c r="O12">
        <v>2</v>
      </c>
      <c r="P12">
        <v>5</v>
      </c>
      <c r="Q12">
        <v>18</v>
      </c>
      <c r="R12">
        <v>184</v>
      </c>
    </row>
    <row r="13" spans="1:18" x14ac:dyDescent="0.25">
      <c r="A13">
        <v>2017</v>
      </c>
      <c r="B13">
        <v>29</v>
      </c>
      <c r="C13">
        <v>17</v>
      </c>
      <c r="D13">
        <v>47</v>
      </c>
      <c r="E13">
        <v>75</v>
      </c>
      <c r="F13">
        <v>139</v>
      </c>
      <c r="G13">
        <v>14</v>
      </c>
      <c r="H13">
        <v>1</v>
      </c>
      <c r="I13">
        <v>9</v>
      </c>
      <c r="J13">
        <v>1</v>
      </c>
      <c r="K13">
        <v>0</v>
      </c>
      <c r="L13">
        <v>2</v>
      </c>
      <c r="M13">
        <v>2</v>
      </c>
      <c r="N13">
        <v>0</v>
      </c>
      <c r="O13">
        <v>1</v>
      </c>
      <c r="P13">
        <v>12</v>
      </c>
      <c r="Q13">
        <v>16</v>
      </c>
      <c r="R13">
        <v>126</v>
      </c>
    </row>
    <row r="14" spans="1:18" x14ac:dyDescent="0.25">
      <c r="A14">
        <v>2018</v>
      </c>
      <c r="B14">
        <v>39</v>
      </c>
      <c r="C14">
        <v>22</v>
      </c>
      <c r="D14">
        <v>43</v>
      </c>
      <c r="E14">
        <v>71</v>
      </c>
      <c r="F14">
        <v>136</v>
      </c>
      <c r="G14">
        <v>14</v>
      </c>
      <c r="H14">
        <v>1</v>
      </c>
      <c r="I14">
        <v>7</v>
      </c>
      <c r="J14">
        <v>2</v>
      </c>
      <c r="K14">
        <v>0</v>
      </c>
      <c r="L14">
        <v>3</v>
      </c>
      <c r="M14">
        <v>12</v>
      </c>
      <c r="N14">
        <v>1</v>
      </c>
      <c r="O14">
        <v>3</v>
      </c>
      <c r="P14">
        <v>11</v>
      </c>
      <c r="Q14">
        <v>20</v>
      </c>
      <c r="R14">
        <v>123</v>
      </c>
    </row>
    <row r="15" spans="1:18" x14ac:dyDescent="0.25">
      <c r="A15">
        <v>2019</v>
      </c>
      <c r="B15">
        <v>53</v>
      </c>
      <c r="C15">
        <v>15</v>
      </c>
      <c r="D15">
        <v>42</v>
      </c>
      <c r="E15">
        <v>78</v>
      </c>
      <c r="F15">
        <v>135</v>
      </c>
      <c r="G15">
        <v>22</v>
      </c>
      <c r="H15">
        <v>1</v>
      </c>
      <c r="I15">
        <v>8</v>
      </c>
      <c r="J15">
        <v>3</v>
      </c>
      <c r="K15">
        <v>0</v>
      </c>
      <c r="L15">
        <v>0</v>
      </c>
      <c r="M15">
        <v>5</v>
      </c>
      <c r="N15">
        <v>0</v>
      </c>
      <c r="O15">
        <v>1</v>
      </c>
      <c r="P15">
        <v>23</v>
      </c>
      <c r="Q15">
        <v>14</v>
      </c>
      <c r="R15">
        <v>126</v>
      </c>
    </row>
    <row r="16" spans="1:18" x14ac:dyDescent="0.25">
      <c r="A16">
        <v>2020</v>
      </c>
      <c r="B16">
        <v>69</v>
      </c>
      <c r="C16">
        <v>21</v>
      </c>
      <c r="D16">
        <v>25</v>
      </c>
      <c r="E16">
        <v>74</v>
      </c>
      <c r="F16">
        <v>120</v>
      </c>
      <c r="G16">
        <v>19</v>
      </c>
      <c r="H16">
        <v>4</v>
      </c>
      <c r="I16">
        <v>8</v>
      </c>
      <c r="J16">
        <v>1</v>
      </c>
      <c r="K16">
        <v>0</v>
      </c>
      <c r="L16">
        <v>0</v>
      </c>
      <c r="M16">
        <v>9</v>
      </c>
      <c r="N16">
        <v>0</v>
      </c>
      <c r="O16">
        <v>0</v>
      </c>
      <c r="P16">
        <v>40</v>
      </c>
      <c r="Q16">
        <v>17</v>
      </c>
      <c r="R16">
        <v>112</v>
      </c>
    </row>
    <row r="17" spans="1:18" x14ac:dyDescent="0.25">
      <c r="A17">
        <v>2021</v>
      </c>
      <c r="B17">
        <v>49</v>
      </c>
      <c r="C17">
        <v>27</v>
      </c>
      <c r="D17">
        <v>62</v>
      </c>
      <c r="E17">
        <v>77</v>
      </c>
      <c r="F17">
        <v>166</v>
      </c>
      <c r="G17">
        <v>20</v>
      </c>
      <c r="H17">
        <v>2</v>
      </c>
      <c r="I17">
        <v>8</v>
      </c>
      <c r="J17">
        <v>0</v>
      </c>
      <c r="K17">
        <v>0</v>
      </c>
      <c r="L17">
        <v>2</v>
      </c>
      <c r="M17">
        <v>5</v>
      </c>
      <c r="N17">
        <v>1</v>
      </c>
      <c r="O17">
        <v>2</v>
      </c>
      <c r="P17">
        <v>24</v>
      </c>
      <c r="Q17">
        <v>24</v>
      </c>
      <c r="R17">
        <v>154</v>
      </c>
    </row>
    <row r="18" spans="1:18" x14ac:dyDescent="0.25">
      <c r="A18">
        <v>2022</v>
      </c>
      <c r="B18">
        <v>62</v>
      </c>
      <c r="C18">
        <v>18</v>
      </c>
      <c r="D18">
        <v>60</v>
      </c>
      <c r="E18">
        <v>52</v>
      </c>
      <c r="F18">
        <v>130</v>
      </c>
      <c r="G18">
        <v>29</v>
      </c>
      <c r="H18">
        <v>1</v>
      </c>
      <c r="I18">
        <v>5</v>
      </c>
      <c r="J18">
        <v>3</v>
      </c>
      <c r="K18">
        <v>0</v>
      </c>
      <c r="L18">
        <v>1</v>
      </c>
      <c r="M18">
        <v>11</v>
      </c>
      <c r="N18">
        <v>1</v>
      </c>
      <c r="O18">
        <v>4</v>
      </c>
      <c r="P18">
        <v>19</v>
      </c>
      <c r="Q18">
        <v>16</v>
      </c>
      <c r="R18">
        <v>120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8"/>
  <sheetViews>
    <sheetView workbookViewId="0"/>
  </sheetViews>
  <sheetFormatPr defaultRowHeight="15" x14ac:dyDescent="0.25"/>
  <cols>
    <col min="1" max="1" width="58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24</v>
      </c>
    </row>
    <row r="2" spans="1:18" x14ac:dyDescent="0.25">
      <c r="A2" s="2" t="s">
        <v>190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191</v>
      </c>
      <c r="B3">
        <v>173</v>
      </c>
      <c r="C3">
        <v>1853</v>
      </c>
      <c r="D3">
        <v>12178</v>
      </c>
      <c r="E3">
        <v>32916</v>
      </c>
      <c r="F3">
        <v>46947</v>
      </c>
      <c r="G3">
        <v>37</v>
      </c>
      <c r="H3">
        <v>140</v>
      </c>
      <c r="I3">
        <v>1008</v>
      </c>
      <c r="J3">
        <v>7</v>
      </c>
      <c r="K3">
        <v>85</v>
      </c>
      <c r="L3">
        <v>982</v>
      </c>
      <c r="M3">
        <v>47</v>
      </c>
      <c r="N3">
        <v>274</v>
      </c>
      <c r="O3">
        <v>813</v>
      </c>
      <c r="P3">
        <v>82</v>
      </c>
      <c r="Q3">
        <v>1354</v>
      </c>
      <c r="R3">
        <v>44143</v>
      </c>
    </row>
    <row r="4" spans="1:18" x14ac:dyDescent="0.25">
      <c r="A4" t="s">
        <v>192</v>
      </c>
      <c r="B4">
        <v>241</v>
      </c>
      <c r="C4">
        <v>931</v>
      </c>
      <c r="D4">
        <v>3972</v>
      </c>
      <c r="E4">
        <v>9090</v>
      </c>
      <c r="F4">
        <v>13993</v>
      </c>
      <c r="G4">
        <v>114</v>
      </c>
      <c r="H4">
        <v>129</v>
      </c>
      <c r="I4">
        <v>646</v>
      </c>
      <c r="J4">
        <v>8</v>
      </c>
      <c r="K4">
        <v>13</v>
      </c>
      <c r="L4">
        <v>187</v>
      </c>
      <c r="M4">
        <v>34</v>
      </c>
      <c r="N4">
        <v>91</v>
      </c>
      <c r="O4">
        <v>252</v>
      </c>
      <c r="P4">
        <v>85</v>
      </c>
      <c r="Q4">
        <v>697</v>
      </c>
      <c r="R4">
        <v>12907</v>
      </c>
    </row>
    <row r="5" spans="1:18" x14ac:dyDescent="0.25">
      <c r="A5" t="s">
        <v>193</v>
      </c>
      <c r="B5">
        <v>72</v>
      </c>
      <c r="C5">
        <v>232</v>
      </c>
      <c r="D5">
        <v>803</v>
      </c>
      <c r="E5">
        <v>1433</v>
      </c>
      <c r="F5">
        <v>2468</v>
      </c>
      <c r="G5">
        <v>32</v>
      </c>
      <c r="H5">
        <v>37</v>
      </c>
      <c r="I5">
        <v>162</v>
      </c>
      <c r="J5">
        <v>1</v>
      </c>
      <c r="K5">
        <v>1</v>
      </c>
      <c r="L5">
        <v>19</v>
      </c>
      <c r="M5">
        <v>2</v>
      </c>
      <c r="N5">
        <v>18</v>
      </c>
      <c r="O5">
        <v>40</v>
      </c>
      <c r="P5">
        <v>37</v>
      </c>
      <c r="Q5">
        <v>176</v>
      </c>
      <c r="R5">
        <v>2247</v>
      </c>
    </row>
    <row r="6" spans="1:18" x14ac:dyDescent="0.25">
      <c r="A6" t="s">
        <v>194</v>
      </c>
      <c r="B6">
        <v>9</v>
      </c>
      <c r="C6">
        <v>69</v>
      </c>
      <c r="D6">
        <v>431</v>
      </c>
      <c r="E6">
        <v>1186</v>
      </c>
      <c r="F6">
        <v>1686</v>
      </c>
      <c r="G6">
        <v>3</v>
      </c>
      <c r="H6">
        <v>3</v>
      </c>
      <c r="I6">
        <v>49</v>
      </c>
      <c r="J6">
        <v>0</v>
      </c>
      <c r="K6">
        <v>2</v>
      </c>
      <c r="L6">
        <v>33</v>
      </c>
      <c r="M6">
        <v>2</v>
      </c>
      <c r="N6">
        <v>13</v>
      </c>
      <c r="O6">
        <v>33</v>
      </c>
      <c r="P6">
        <v>4</v>
      </c>
      <c r="Q6">
        <v>51</v>
      </c>
      <c r="R6">
        <v>1571</v>
      </c>
    </row>
    <row r="7" spans="1:18" x14ac:dyDescent="0.25">
      <c r="A7" t="s">
        <v>195</v>
      </c>
      <c r="B7">
        <v>26</v>
      </c>
      <c r="C7">
        <v>135</v>
      </c>
      <c r="D7">
        <v>893</v>
      </c>
      <c r="E7">
        <v>2226</v>
      </c>
      <c r="F7">
        <v>3254</v>
      </c>
      <c r="G7">
        <v>6</v>
      </c>
      <c r="H7">
        <v>19</v>
      </c>
      <c r="I7">
        <v>108</v>
      </c>
      <c r="J7">
        <v>1</v>
      </c>
      <c r="K7">
        <v>5</v>
      </c>
      <c r="L7">
        <v>64</v>
      </c>
      <c r="M7">
        <v>7</v>
      </c>
      <c r="N7">
        <v>23</v>
      </c>
      <c r="O7">
        <v>65</v>
      </c>
      <c r="P7">
        <v>12</v>
      </c>
      <c r="Q7">
        <v>88</v>
      </c>
      <c r="R7">
        <v>3017</v>
      </c>
    </row>
    <row r="8" spans="1:18" x14ac:dyDescent="0.25">
      <c r="A8" t="s">
        <v>125</v>
      </c>
      <c r="B8">
        <v>6</v>
      </c>
      <c r="C8">
        <v>1</v>
      </c>
      <c r="D8">
        <v>13</v>
      </c>
      <c r="E8">
        <v>28</v>
      </c>
      <c r="F8">
        <v>42</v>
      </c>
      <c r="G8">
        <v>1</v>
      </c>
      <c r="H8">
        <v>0</v>
      </c>
      <c r="I8">
        <v>1</v>
      </c>
      <c r="J8">
        <v>0</v>
      </c>
      <c r="K8">
        <v>0</v>
      </c>
      <c r="L8">
        <v>0</v>
      </c>
      <c r="M8">
        <v>3</v>
      </c>
      <c r="N8">
        <v>0</v>
      </c>
      <c r="O8">
        <v>0</v>
      </c>
      <c r="P8">
        <v>2</v>
      </c>
      <c r="Q8">
        <v>1</v>
      </c>
      <c r="R8">
        <v>41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12"/>
  <sheetViews>
    <sheetView workbookViewId="0">
      <selection activeCell="G11" sqref="G11"/>
    </sheetView>
  </sheetViews>
  <sheetFormatPr defaultRowHeight="15" x14ac:dyDescent="0.25"/>
  <cols>
    <col min="1" max="1" width="17.2851562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25</v>
      </c>
    </row>
    <row r="2" spans="1:18" x14ac:dyDescent="0.25">
      <c r="A2" s="2" t="s">
        <v>196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197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</row>
    <row r="4" spans="1:18" x14ac:dyDescent="0.25">
      <c r="A4" t="s">
        <v>198</v>
      </c>
      <c r="B4">
        <v>2</v>
      </c>
      <c r="C4">
        <v>4</v>
      </c>
      <c r="D4">
        <v>15</v>
      </c>
      <c r="E4">
        <v>45</v>
      </c>
      <c r="F4">
        <v>64</v>
      </c>
      <c r="G4">
        <v>1</v>
      </c>
      <c r="H4">
        <v>0</v>
      </c>
      <c r="I4">
        <v>2</v>
      </c>
      <c r="J4">
        <v>0</v>
      </c>
      <c r="K4">
        <v>0</v>
      </c>
      <c r="L4">
        <v>1</v>
      </c>
      <c r="M4">
        <v>0</v>
      </c>
      <c r="N4">
        <v>0</v>
      </c>
      <c r="O4">
        <v>1</v>
      </c>
      <c r="P4">
        <v>1</v>
      </c>
      <c r="Q4">
        <v>4</v>
      </c>
      <c r="R4">
        <v>60</v>
      </c>
    </row>
    <row r="5" spans="1:18" x14ac:dyDescent="0.25">
      <c r="A5" t="s">
        <v>199</v>
      </c>
      <c r="B5">
        <v>1</v>
      </c>
      <c r="C5">
        <v>23</v>
      </c>
      <c r="D5">
        <v>112</v>
      </c>
      <c r="E5">
        <v>325</v>
      </c>
      <c r="F5">
        <v>460</v>
      </c>
      <c r="G5">
        <v>0</v>
      </c>
      <c r="H5">
        <v>2</v>
      </c>
      <c r="I5">
        <v>10</v>
      </c>
      <c r="J5">
        <v>0</v>
      </c>
      <c r="K5">
        <v>1</v>
      </c>
      <c r="L5">
        <v>2</v>
      </c>
      <c r="M5">
        <v>0</v>
      </c>
      <c r="N5">
        <v>1</v>
      </c>
      <c r="O5">
        <v>1</v>
      </c>
      <c r="P5">
        <v>1</v>
      </c>
      <c r="Q5">
        <v>19</v>
      </c>
      <c r="R5">
        <v>446</v>
      </c>
    </row>
    <row r="6" spans="1:18" x14ac:dyDescent="0.25">
      <c r="A6" t="s">
        <v>125</v>
      </c>
      <c r="B6">
        <v>90</v>
      </c>
      <c r="C6">
        <v>78</v>
      </c>
      <c r="D6">
        <v>207</v>
      </c>
      <c r="E6">
        <v>1075</v>
      </c>
      <c r="F6">
        <v>1360</v>
      </c>
      <c r="G6">
        <v>39</v>
      </c>
      <c r="H6">
        <v>9</v>
      </c>
      <c r="I6">
        <v>60</v>
      </c>
      <c r="J6">
        <v>5</v>
      </c>
      <c r="K6">
        <v>4</v>
      </c>
      <c r="L6">
        <v>28</v>
      </c>
      <c r="M6">
        <v>10</v>
      </c>
      <c r="N6">
        <v>8</v>
      </c>
      <c r="O6">
        <v>18</v>
      </c>
      <c r="P6">
        <v>36</v>
      </c>
      <c r="Q6">
        <v>56</v>
      </c>
      <c r="R6">
        <v>1254</v>
      </c>
    </row>
    <row r="7" spans="1:18" x14ac:dyDescent="0.25">
      <c r="A7" t="s">
        <v>200</v>
      </c>
      <c r="B7">
        <v>121</v>
      </c>
      <c r="C7">
        <v>438</v>
      </c>
      <c r="D7">
        <v>1932</v>
      </c>
      <c r="E7">
        <v>4357</v>
      </c>
      <c r="F7">
        <v>6727</v>
      </c>
      <c r="G7">
        <v>52</v>
      </c>
      <c r="H7">
        <v>63</v>
      </c>
      <c r="I7">
        <v>313</v>
      </c>
      <c r="J7">
        <v>2</v>
      </c>
      <c r="K7">
        <v>12</v>
      </c>
      <c r="L7">
        <v>171</v>
      </c>
      <c r="M7">
        <v>21</v>
      </c>
      <c r="N7">
        <v>44</v>
      </c>
      <c r="O7">
        <v>110</v>
      </c>
      <c r="P7">
        <v>46</v>
      </c>
      <c r="Q7">
        <v>319</v>
      </c>
      <c r="R7">
        <v>6133</v>
      </c>
    </row>
    <row r="8" spans="1:18" x14ac:dyDescent="0.25">
      <c r="A8" t="s">
        <v>201</v>
      </c>
      <c r="B8">
        <v>1</v>
      </c>
      <c r="C8">
        <v>26</v>
      </c>
      <c r="D8">
        <v>136</v>
      </c>
      <c r="E8">
        <v>300</v>
      </c>
      <c r="F8">
        <v>462</v>
      </c>
      <c r="G8">
        <v>1</v>
      </c>
      <c r="H8">
        <v>3</v>
      </c>
      <c r="I8">
        <v>17</v>
      </c>
      <c r="J8">
        <v>0</v>
      </c>
      <c r="K8">
        <v>0</v>
      </c>
      <c r="L8">
        <v>8</v>
      </c>
      <c r="M8">
        <v>0</v>
      </c>
      <c r="N8">
        <v>1</v>
      </c>
      <c r="O8">
        <v>4</v>
      </c>
      <c r="P8">
        <v>0</v>
      </c>
      <c r="Q8">
        <v>22</v>
      </c>
      <c r="R8">
        <v>433</v>
      </c>
    </row>
    <row r="9" spans="1:18" x14ac:dyDescent="0.25">
      <c r="A9" t="s">
        <v>202</v>
      </c>
      <c r="B9">
        <v>81</v>
      </c>
      <c r="C9">
        <v>497</v>
      </c>
      <c r="D9">
        <v>2947</v>
      </c>
      <c r="E9">
        <v>7997</v>
      </c>
      <c r="F9">
        <v>11441</v>
      </c>
      <c r="G9">
        <v>34</v>
      </c>
      <c r="H9">
        <v>71</v>
      </c>
      <c r="I9">
        <v>445</v>
      </c>
      <c r="J9">
        <v>3</v>
      </c>
      <c r="K9">
        <v>2</v>
      </c>
      <c r="L9">
        <v>92</v>
      </c>
      <c r="M9">
        <v>4</v>
      </c>
      <c r="N9">
        <v>20</v>
      </c>
      <c r="O9">
        <v>60</v>
      </c>
      <c r="P9">
        <v>40</v>
      </c>
      <c r="Q9">
        <v>404</v>
      </c>
      <c r="R9">
        <v>10844</v>
      </c>
    </row>
    <row r="10" spans="1:18" x14ac:dyDescent="0.25">
      <c r="A10" t="s">
        <v>203</v>
      </c>
      <c r="B10">
        <v>0</v>
      </c>
      <c r="C10">
        <v>0</v>
      </c>
      <c r="D10">
        <v>3</v>
      </c>
      <c r="E10">
        <v>1</v>
      </c>
      <c r="F10">
        <v>4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3</v>
      </c>
    </row>
    <row r="11" spans="1:18" x14ac:dyDescent="0.25">
      <c r="A11" t="s">
        <v>204</v>
      </c>
      <c r="B11">
        <v>231</v>
      </c>
      <c r="C11">
        <v>2150</v>
      </c>
      <c r="D11">
        <v>12917</v>
      </c>
      <c r="E11">
        <v>32716</v>
      </c>
      <c r="F11">
        <v>47783</v>
      </c>
      <c r="G11">
        <v>66</v>
      </c>
      <c r="H11">
        <v>179</v>
      </c>
      <c r="I11">
        <v>1123</v>
      </c>
      <c r="J11">
        <v>7</v>
      </c>
      <c r="K11">
        <v>87</v>
      </c>
      <c r="L11">
        <v>980</v>
      </c>
      <c r="M11">
        <v>60</v>
      </c>
      <c r="N11">
        <v>345</v>
      </c>
      <c r="O11">
        <v>1007</v>
      </c>
      <c r="P11">
        <v>98</v>
      </c>
      <c r="Q11">
        <v>1539</v>
      </c>
      <c r="R11">
        <v>44672</v>
      </c>
    </row>
    <row r="12" spans="1:18" x14ac:dyDescent="0.25">
      <c r="A12" t="s">
        <v>205</v>
      </c>
      <c r="B12">
        <v>0</v>
      </c>
      <c r="C12">
        <v>5</v>
      </c>
      <c r="D12">
        <v>21</v>
      </c>
      <c r="E12">
        <v>63</v>
      </c>
      <c r="F12">
        <v>89</v>
      </c>
      <c r="G12">
        <v>0</v>
      </c>
      <c r="H12">
        <v>1</v>
      </c>
      <c r="I12">
        <v>3</v>
      </c>
      <c r="J12">
        <v>0</v>
      </c>
      <c r="K12">
        <v>0</v>
      </c>
      <c r="L12">
        <v>3</v>
      </c>
      <c r="M12">
        <v>0</v>
      </c>
      <c r="N12">
        <v>0</v>
      </c>
      <c r="O12">
        <v>2</v>
      </c>
      <c r="P12">
        <v>0</v>
      </c>
      <c r="Q12">
        <v>4</v>
      </c>
      <c r="R12">
        <v>81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7"/>
  <sheetViews>
    <sheetView tabSelected="1" topLeftCell="G1" workbookViewId="0">
      <selection activeCell="I2" sqref="I2"/>
    </sheetView>
  </sheetViews>
  <sheetFormatPr defaultRowHeight="15" x14ac:dyDescent="0.25"/>
  <cols>
    <col min="1" max="1" width="10.7109375" customWidth="1"/>
    <col min="2" max="2" width="11.5703125" customWidth="1"/>
    <col min="3" max="3" width="28" customWidth="1"/>
    <col min="4" max="4" width="26" customWidth="1"/>
    <col min="5" max="5" width="21.42578125" customWidth="1"/>
    <col min="6" max="6" width="16" customWidth="1"/>
    <col min="7" max="7" width="18" customWidth="1"/>
    <col min="8" max="8" width="16.28515625" customWidth="1"/>
    <col min="9" max="9" width="14.28515625" customWidth="1"/>
    <col min="10" max="10" width="22" customWidth="1"/>
    <col min="11" max="11" width="13" customWidth="1"/>
    <col min="12" max="12" width="10.140625" customWidth="1"/>
    <col min="13" max="13" width="11.140625" customWidth="1"/>
    <col min="14" max="14" width="9.7109375" customWidth="1"/>
    <col min="15" max="15" width="12.28515625" customWidth="1"/>
    <col min="16" max="16" width="13.42578125" customWidth="1"/>
    <col min="17" max="17" width="22.7109375" customWidth="1"/>
    <col min="18" max="18" width="25" customWidth="1"/>
  </cols>
  <sheetData>
    <row r="1" spans="1:18" x14ac:dyDescent="0.25">
      <c r="A1" t="s">
        <v>26</v>
      </c>
    </row>
    <row r="2" spans="1:18" x14ac:dyDescent="0.25">
      <c r="A2" s="2" t="s">
        <v>206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207</v>
      </c>
      <c r="B3">
        <v>308</v>
      </c>
      <c r="C3">
        <v>2384</v>
      </c>
      <c r="D3">
        <v>13833</v>
      </c>
      <c r="E3">
        <v>34479</v>
      </c>
      <c r="F3">
        <v>50696</v>
      </c>
      <c r="G3">
        <v>101</v>
      </c>
      <c r="H3">
        <v>214</v>
      </c>
      <c r="I3">
        <v>1292</v>
      </c>
      <c r="J3">
        <v>10</v>
      </c>
      <c r="K3">
        <v>93</v>
      </c>
      <c r="L3">
        <v>1090</v>
      </c>
      <c r="M3">
        <v>77</v>
      </c>
      <c r="N3">
        <v>376</v>
      </c>
      <c r="O3">
        <v>1083</v>
      </c>
      <c r="P3">
        <v>120</v>
      </c>
      <c r="Q3">
        <v>1701</v>
      </c>
      <c r="R3">
        <v>47230</v>
      </c>
    </row>
    <row r="4" spans="1:18" x14ac:dyDescent="0.25">
      <c r="A4" t="s">
        <v>208</v>
      </c>
      <c r="B4">
        <v>3</v>
      </c>
      <c r="C4">
        <v>35</v>
      </c>
      <c r="D4">
        <v>163</v>
      </c>
      <c r="E4">
        <v>315</v>
      </c>
      <c r="F4">
        <v>513</v>
      </c>
      <c r="G4">
        <v>0</v>
      </c>
      <c r="H4">
        <v>0</v>
      </c>
      <c r="I4">
        <v>7</v>
      </c>
      <c r="J4">
        <v>0</v>
      </c>
      <c r="K4">
        <v>0</v>
      </c>
      <c r="L4">
        <v>3</v>
      </c>
      <c r="M4">
        <v>0</v>
      </c>
      <c r="N4">
        <v>0</v>
      </c>
      <c r="O4">
        <v>2</v>
      </c>
      <c r="P4">
        <v>3</v>
      </c>
      <c r="Q4">
        <v>35</v>
      </c>
      <c r="R4">
        <v>500</v>
      </c>
    </row>
    <row r="5" spans="1:18" x14ac:dyDescent="0.25">
      <c r="A5" t="s">
        <v>199</v>
      </c>
      <c r="B5">
        <v>3</v>
      </c>
      <c r="C5">
        <v>12</v>
      </c>
      <c r="D5">
        <v>57</v>
      </c>
      <c r="E5">
        <v>160</v>
      </c>
      <c r="F5">
        <v>229</v>
      </c>
      <c r="G5">
        <v>0</v>
      </c>
      <c r="H5">
        <v>1</v>
      </c>
      <c r="I5">
        <v>8</v>
      </c>
      <c r="J5">
        <v>0</v>
      </c>
      <c r="K5">
        <v>0</v>
      </c>
      <c r="L5">
        <v>0</v>
      </c>
      <c r="M5">
        <v>1</v>
      </c>
      <c r="N5">
        <v>0</v>
      </c>
      <c r="O5">
        <v>2</v>
      </c>
      <c r="P5">
        <v>2</v>
      </c>
      <c r="Q5">
        <v>11</v>
      </c>
      <c r="R5">
        <v>219</v>
      </c>
    </row>
    <row r="6" spans="1:18" x14ac:dyDescent="0.25">
      <c r="A6" t="s">
        <v>209</v>
      </c>
      <c r="B6">
        <v>126</v>
      </c>
      <c r="C6">
        <v>718</v>
      </c>
      <c r="D6">
        <v>4080</v>
      </c>
      <c r="E6">
        <v>11028</v>
      </c>
      <c r="F6">
        <v>15826</v>
      </c>
      <c r="G6">
        <v>54</v>
      </c>
      <c r="H6">
        <v>99</v>
      </c>
      <c r="I6">
        <v>609</v>
      </c>
      <c r="J6">
        <v>3</v>
      </c>
      <c r="K6">
        <v>8</v>
      </c>
      <c r="L6">
        <v>166</v>
      </c>
      <c r="M6">
        <v>8</v>
      </c>
      <c r="N6">
        <v>38</v>
      </c>
      <c r="O6">
        <v>102</v>
      </c>
      <c r="P6">
        <v>61</v>
      </c>
      <c r="Q6">
        <v>573</v>
      </c>
      <c r="R6">
        <v>14949</v>
      </c>
    </row>
    <row r="7" spans="1:18" x14ac:dyDescent="0.25">
      <c r="A7" t="s">
        <v>125</v>
      </c>
      <c r="B7">
        <v>87</v>
      </c>
      <c r="C7">
        <v>72</v>
      </c>
      <c r="D7">
        <v>157</v>
      </c>
      <c r="E7">
        <v>897</v>
      </c>
      <c r="F7">
        <v>1126</v>
      </c>
      <c r="G7">
        <v>38</v>
      </c>
      <c r="H7">
        <v>14</v>
      </c>
      <c r="I7">
        <v>58</v>
      </c>
      <c r="J7">
        <v>4</v>
      </c>
      <c r="K7">
        <v>5</v>
      </c>
      <c r="L7">
        <v>26</v>
      </c>
      <c r="M7">
        <v>9</v>
      </c>
      <c r="N7">
        <v>5</v>
      </c>
      <c r="O7">
        <v>14</v>
      </c>
      <c r="P7">
        <v>36</v>
      </c>
      <c r="Q7">
        <v>47</v>
      </c>
      <c r="R7">
        <v>1028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H23" sqref="H23"/>
    </sheetView>
  </sheetViews>
  <sheetFormatPr defaultColWidth="11.85546875" defaultRowHeight="15" x14ac:dyDescent="0.25"/>
  <cols>
    <col min="7" max="7" width="11.85546875" style="5"/>
  </cols>
  <sheetData>
    <row r="1" spans="1:7" x14ac:dyDescent="0.25">
      <c r="A1" t="s">
        <v>7</v>
      </c>
    </row>
    <row r="2" spans="1:7" x14ac:dyDescent="0.25">
      <c r="A2" s="2" t="s">
        <v>38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6" t="s">
        <v>326</v>
      </c>
    </row>
    <row r="3" spans="1:7" x14ac:dyDescent="0.25">
      <c r="A3">
        <v>2007</v>
      </c>
      <c r="B3">
        <v>64</v>
      </c>
      <c r="C3">
        <v>531</v>
      </c>
      <c r="D3">
        <v>2132</v>
      </c>
      <c r="E3">
        <v>4837</v>
      </c>
      <c r="F3">
        <v>12073</v>
      </c>
      <c r="G3" s="7">
        <f>SUM(B3:F3)</f>
        <v>19637</v>
      </c>
    </row>
    <row r="4" spans="1:7" x14ac:dyDescent="0.25">
      <c r="A4">
        <v>2008</v>
      </c>
      <c r="B4">
        <v>47</v>
      </c>
      <c r="C4">
        <v>693</v>
      </c>
      <c r="D4">
        <v>1936</v>
      </c>
      <c r="E4">
        <v>5029</v>
      </c>
      <c r="F4">
        <v>10755</v>
      </c>
      <c r="G4" s="7">
        <f t="shared" ref="G4:G19" si="0">SUM(B4:F4)</f>
        <v>18460</v>
      </c>
    </row>
    <row r="5" spans="1:7" x14ac:dyDescent="0.25">
      <c r="A5">
        <v>2009</v>
      </c>
      <c r="B5">
        <v>56</v>
      </c>
      <c r="C5">
        <v>302</v>
      </c>
      <c r="D5">
        <v>1873</v>
      </c>
      <c r="E5">
        <v>6042</v>
      </c>
      <c r="F5">
        <v>9921</v>
      </c>
      <c r="G5" s="7">
        <f t="shared" si="0"/>
        <v>18194</v>
      </c>
    </row>
    <row r="6" spans="1:7" x14ac:dyDescent="0.25">
      <c r="A6">
        <v>2010</v>
      </c>
      <c r="B6">
        <v>46</v>
      </c>
      <c r="C6">
        <v>359</v>
      </c>
      <c r="D6">
        <v>2310</v>
      </c>
      <c r="E6">
        <v>7117</v>
      </c>
      <c r="F6">
        <v>10267</v>
      </c>
      <c r="G6" s="7">
        <f t="shared" si="0"/>
        <v>20099</v>
      </c>
    </row>
    <row r="7" spans="1:7" x14ac:dyDescent="0.25">
      <c r="A7">
        <v>2011</v>
      </c>
      <c r="B7">
        <v>54</v>
      </c>
      <c r="C7">
        <v>455</v>
      </c>
      <c r="D7">
        <v>2489</v>
      </c>
      <c r="E7">
        <v>8404</v>
      </c>
      <c r="F7">
        <v>11191</v>
      </c>
      <c r="G7" s="7">
        <f t="shared" si="0"/>
        <v>22593</v>
      </c>
    </row>
    <row r="8" spans="1:7" x14ac:dyDescent="0.25">
      <c r="A8">
        <v>2012</v>
      </c>
      <c r="B8">
        <v>63</v>
      </c>
      <c r="C8">
        <v>421</v>
      </c>
      <c r="D8">
        <v>2653</v>
      </c>
      <c r="E8">
        <v>8556</v>
      </c>
      <c r="F8">
        <v>11371</v>
      </c>
      <c r="G8" s="7">
        <f t="shared" si="0"/>
        <v>23064</v>
      </c>
    </row>
    <row r="9" spans="1:7" x14ac:dyDescent="0.25">
      <c r="A9">
        <v>2013</v>
      </c>
      <c r="B9">
        <v>66</v>
      </c>
      <c r="C9">
        <v>363</v>
      </c>
      <c r="D9">
        <v>2429</v>
      </c>
      <c r="E9">
        <v>7666</v>
      </c>
      <c r="F9">
        <v>12213</v>
      </c>
      <c r="G9" s="7">
        <f t="shared" si="0"/>
        <v>22737</v>
      </c>
    </row>
    <row r="10" spans="1:7" x14ac:dyDescent="0.25">
      <c r="A10">
        <v>2014</v>
      </c>
      <c r="B10">
        <v>56</v>
      </c>
      <c r="C10">
        <v>383</v>
      </c>
      <c r="D10">
        <v>2512</v>
      </c>
      <c r="E10">
        <v>8219</v>
      </c>
      <c r="F10">
        <v>12123</v>
      </c>
      <c r="G10" s="7">
        <f t="shared" si="0"/>
        <v>23293</v>
      </c>
    </row>
    <row r="11" spans="1:7" x14ac:dyDescent="0.25">
      <c r="A11">
        <v>2015</v>
      </c>
      <c r="B11">
        <v>65</v>
      </c>
      <c r="C11">
        <v>480</v>
      </c>
      <c r="D11">
        <v>2655</v>
      </c>
      <c r="E11">
        <v>9881</v>
      </c>
      <c r="F11">
        <v>11635</v>
      </c>
      <c r="G11" s="7">
        <f t="shared" si="0"/>
        <v>24716</v>
      </c>
    </row>
    <row r="12" spans="1:7" x14ac:dyDescent="0.25">
      <c r="A12">
        <v>2016</v>
      </c>
      <c r="B12">
        <v>80</v>
      </c>
      <c r="C12">
        <v>525</v>
      </c>
      <c r="D12">
        <v>2701</v>
      </c>
      <c r="E12">
        <v>10099</v>
      </c>
      <c r="F12">
        <v>12902</v>
      </c>
      <c r="G12" s="7">
        <f t="shared" si="0"/>
        <v>26307</v>
      </c>
    </row>
    <row r="13" spans="1:7" x14ac:dyDescent="0.25">
      <c r="A13">
        <v>2017</v>
      </c>
      <c r="B13">
        <v>82</v>
      </c>
      <c r="C13">
        <v>477</v>
      </c>
      <c r="D13">
        <v>2581</v>
      </c>
      <c r="E13">
        <v>9019</v>
      </c>
      <c r="F13">
        <v>12174</v>
      </c>
      <c r="G13" s="7">
        <f t="shared" si="0"/>
        <v>24333</v>
      </c>
    </row>
    <row r="14" spans="1:7" x14ac:dyDescent="0.25">
      <c r="A14">
        <v>2018</v>
      </c>
      <c r="B14">
        <v>86</v>
      </c>
      <c r="C14">
        <v>453</v>
      </c>
      <c r="D14">
        <v>2502</v>
      </c>
      <c r="E14">
        <v>8537</v>
      </c>
      <c r="F14">
        <v>8858</v>
      </c>
      <c r="G14" s="7">
        <f t="shared" si="0"/>
        <v>20436</v>
      </c>
    </row>
    <row r="15" spans="1:7" x14ac:dyDescent="0.25">
      <c r="A15">
        <v>2019</v>
      </c>
      <c r="B15">
        <v>91</v>
      </c>
      <c r="C15">
        <v>495</v>
      </c>
      <c r="D15">
        <v>2281</v>
      </c>
      <c r="E15">
        <v>8326</v>
      </c>
      <c r="F15">
        <v>8970</v>
      </c>
      <c r="G15" s="7">
        <f t="shared" si="0"/>
        <v>20163</v>
      </c>
    </row>
    <row r="16" spans="1:7" x14ac:dyDescent="0.25">
      <c r="A16">
        <v>2020</v>
      </c>
      <c r="B16">
        <v>101</v>
      </c>
      <c r="C16">
        <v>360</v>
      </c>
      <c r="D16">
        <v>1647</v>
      </c>
      <c r="E16">
        <v>4851</v>
      </c>
      <c r="F16">
        <v>6051</v>
      </c>
      <c r="G16" s="7">
        <f t="shared" si="0"/>
        <v>13010</v>
      </c>
    </row>
    <row r="17" spans="1:7" x14ac:dyDescent="0.25">
      <c r="A17">
        <v>2021</v>
      </c>
      <c r="B17">
        <v>101</v>
      </c>
      <c r="C17">
        <v>649</v>
      </c>
      <c r="D17">
        <v>3276</v>
      </c>
      <c r="E17">
        <v>4514</v>
      </c>
      <c r="F17">
        <v>6840</v>
      </c>
      <c r="G17" s="7">
        <f t="shared" si="0"/>
        <v>15380</v>
      </c>
    </row>
    <row r="18" spans="1:7" x14ac:dyDescent="0.25">
      <c r="A18" s="3">
        <v>2022</v>
      </c>
      <c r="B18" s="3">
        <v>121</v>
      </c>
      <c r="C18" s="3">
        <v>884</v>
      </c>
      <c r="D18" s="3">
        <v>3997</v>
      </c>
      <c r="E18" s="3">
        <v>3856</v>
      </c>
      <c r="F18" s="3">
        <v>6594</v>
      </c>
      <c r="G18" s="8">
        <f t="shared" si="0"/>
        <v>15452</v>
      </c>
    </row>
    <row r="19" spans="1:7" x14ac:dyDescent="0.25">
      <c r="A19" s="4" t="s">
        <v>327</v>
      </c>
      <c r="B19" s="4">
        <f>SUM(B3:B18)</f>
        <v>1179</v>
      </c>
      <c r="C19" s="4">
        <f t="shared" ref="C19:G19" si="1">SUM(C3:C18)</f>
        <v>7830</v>
      </c>
      <c r="D19" s="4">
        <f t="shared" si="1"/>
        <v>39974</v>
      </c>
      <c r="E19" s="4">
        <f t="shared" si="1"/>
        <v>114953</v>
      </c>
      <c r="F19" s="4">
        <f t="shared" si="1"/>
        <v>163938</v>
      </c>
      <c r="G19" s="7">
        <f t="shared" si="1"/>
        <v>327874</v>
      </c>
    </row>
  </sheetData>
  <pageMargins left="0.75" right="0.75" top="1" bottom="1" header="0.5" footer="0.5"/>
  <ignoredErrors>
    <ignoredError sqref="G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87"/>
  <sheetViews>
    <sheetView workbookViewId="0">
      <selection activeCell="H20" sqref="H20"/>
    </sheetView>
  </sheetViews>
  <sheetFormatPr defaultRowHeight="15" x14ac:dyDescent="0.25"/>
  <cols>
    <col min="1" max="1" width="16.140625" customWidth="1"/>
    <col min="2" max="2" width="26" customWidth="1"/>
  </cols>
  <sheetData>
    <row r="1" spans="1:2" x14ac:dyDescent="0.25">
      <c r="A1" t="s">
        <v>27</v>
      </c>
    </row>
    <row r="2" spans="1:2" x14ac:dyDescent="0.25">
      <c r="A2" s="2" t="s">
        <v>210</v>
      </c>
      <c r="B2" s="2" t="s">
        <v>211</v>
      </c>
    </row>
    <row r="3" spans="1:2" x14ac:dyDescent="0.25">
      <c r="A3" t="s">
        <v>212</v>
      </c>
      <c r="B3">
        <v>170</v>
      </c>
    </row>
    <row r="4" spans="1:2" x14ac:dyDescent="0.25">
      <c r="A4" t="s">
        <v>213</v>
      </c>
      <c r="B4">
        <v>5</v>
      </c>
    </row>
    <row r="5" spans="1:2" x14ac:dyDescent="0.25">
      <c r="A5" t="s">
        <v>214</v>
      </c>
      <c r="B5">
        <v>2</v>
      </c>
    </row>
    <row r="6" spans="1:2" x14ac:dyDescent="0.25">
      <c r="A6" t="s">
        <v>215</v>
      </c>
      <c r="B6">
        <v>3</v>
      </c>
    </row>
    <row r="7" spans="1:2" x14ac:dyDescent="0.25">
      <c r="A7" t="s">
        <v>216</v>
      </c>
      <c r="B7">
        <v>3</v>
      </c>
    </row>
    <row r="8" spans="1:2" x14ac:dyDescent="0.25">
      <c r="A8" t="s">
        <v>217</v>
      </c>
      <c r="B8">
        <v>3</v>
      </c>
    </row>
    <row r="9" spans="1:2" x14ac:dyDescent="0.25">
      <c r="A9" t="s">
        <v>218</v>
      </c>
      <c r="B9">
        <v>2</v>
      </c>
    </row>
    <row r="10" spans="1:2" x14ac:dyDescent="0.25">
      <c r="A10" t="s">
        <v>219</v>
      </c>
      <c r="B10">
        <v>2</v>
      </c>
    </row>
    <row r="11" spans="1:2" x14ac:dyDescent="0.25">
      <c r="A11" t="s">
        <v>220</v>
      </c>
      <c r="B11">
        <v>4</v>
      </c>
    </row>
    <row r="12" spans="1:2" x14ac:dyDescent="0.25">
      <c r="A12" t="s">
        <v>221</v>
      </c>
      <c r="B12">
        <v>3</v>
      </c>
    </row>
    <row r="13" spans="1:2" x14ac:dyDescent="0.25">
      <c r="A13" t="s">
        <v>222</v>
      </c>
      <c r="B13">
        <v>6</v>
      </c>
    </row>
    <row r="14" spans="1:2" x14ac:dyDescent="0.25">
      <c r="A14" t="s">
        <v>223</v>
      </c>
      <c r="B14">
        <v>3</v>
      </c>
    </row>
    <row r="15" spans="1:2" x14ac:dyDescent="0.25">
      <c r="A15" t="s">
        <v>224</v>
      </c>
      <c r="B15">
        <v>10</v>
      </c>
    </row>
    <row r="16" spans="1:2" x14ac:dyDescent="0.25">
      <c r="A16" t="s">
        <v>225</v>
      </c>
      <c r="B16">
        <v>3</v>
      </c>
    </row>
    <row r="17" spans="1:2" x14ac:dyDescent="0.25">
      <c r="A17" t="s">
        <v>226</v>
      </c>
      <c r="B17">
        <v>5</v>
      </c>
    </row>
    <row r="18" spans="1:2" x14ac:dyDescent="0.25">
      <c r="A18" t="s">
        <v>227</v>
      </c>
      <c r="B18">
        <v>5</v>
      </c>
    </row>
    <row r="19" spans="1:2" x14ac:dyDescent="0.25">
      <c r="A19" t="s">
        <v>228</v>
      </c>
      <c r="B19">
        <v>3</v>
      </c>
    </row>
    <row r="20" spans="1:2" x14ac:dyDescent="0.25">
      <c r="A20" t="s">
        <v>229</v>
      </c>
      <c r="B20">
        <v>4</v>
      </c>
    </row>
    <row r="21" spans="1:2" x14ac:dyDescent="0.25">
      <c r="A21" t="s">
        <v>230</v>
      </c>
      <c r="B21">
        <v>5</v>
      </c>
    </row>
    <row r="22" spans="1:2" x14ac:dyDescent="0.25">
      <c r="A22" t="s">
        <v>231</v>
      </c>
      <c r="B22">
        <v>5</v>
      </c>
    </row>
    <row r="23" spans="1:2" x14ac:dyDescent="0.25">
      <c r="A23" t="s">
        <v>232</v>
      </c>
      <c r="B23">
        <v>6</v>
      </c>
    </row>
    <row r="24" spans="1:2" x14ac:dyDescent="0.25">
      <c r="A24" t="s">
        <v>233</v>
      </c>
      <c r="B24">
        <v>4</v>
      </c>
    </row>
    <row r="25" spans="1:2" x14ac:dyDescent="0.25">
      <c r="A25" t="s">
        <v>234</v>
      </c>
      <c r="B25">
        <v>5</v>
      </c>
    </row>
    <row r="26" spans="1:2" x14ac:dyDescent="0.25">
      <c r="A26" t="s">
        <v>235</v>
      </c>
      <c r="B26">
        <v>1</v>
      </c>
    </row>
    <row r="27" spans="1:2" x14ac:dyDescent="0.25">
      <c r="A27" t="s">
        <v>236</v>
      </c>
      <c r="B27">
        <v>4</v>
      </c>
    </row>
    <row r="28" spans="1:2" x14ac:dyDescent="0.25">
      <c r="A28" t="s">
        <v>237</v>
      </c>
      <c r="B28">
        <v>4</v>
      </c>
    </row>
    <row r="29" spans="1:2" x14ac:dyDescent="0.25">
      <c r="A29" t="s">
        <v>238</v>
      </c>
      <c r="B29">
        <v>0</v>
      </c>
    </row>
    <row r="30" spans="1:2" x14ac:dyDescent="0.25">
      <c r="A30" t="s">
        <v>239</v>
      </c>
      <c r="B30">
        <v>3</v>
      </c>
    </row>
    <row r="31" spans="1:2" x14ac:dyDescent="0.25">
      <c r="A31" t="s">
        <v>240</v>
      </c>
      <c r="B31">
        <v>1</v>
      </c>
    </row>
    <row r="32" spans="1:2" x14ac:dyDescent="0.25">
      <c r="A32" t="s">
        <v>241</v>
      </c>
      <c r="B32">
        <v>2</v>
      </c>
    </row>
    <row r="33" spans="1:2" x14ac:dyDescent="0.25">
      <c r="A33" t="s">
        <v>242</v>
      </c>
      <c r="B33">
        <v>0</v>
      </c>
    </row>
    <row r="34" spans="1:2" x14ac:dyDescent="0.25">
      <c r="A34" t="s">
        <v>243</v>
      </c>
      <c r="B34">
        <v>2</v>
      </c>
    </row>
    <row r="35" spans="1:2" x14ac:dyDescent="0.25">
      <c r="A35" t="s">
        <v>244</v>
      </c>
      <c r="B35">
        <v>1</v>
      </c>
    </row>
    <row r="36" spans="1:2" x14ac:dyDescent="0.25">
      <c r="A36" t="s">
        <v>245</v>
      </c>
      <c r="B36">
        <v>0</v>
      </c>
    </row>
    <row r="37" spans="1:2" x14ac:dyDescent="0.25">
      <c r="A37" t="s">
        <v>246</v>
      </c>
      <c r="B37">
        <v>1</v>
      </c>
    </row>
    <row r="38" spans="1:2" x14ac:dyDescent="0.25">
      <c r="A38" t="s">
        <v>247</v>
      </c>
      <c r="B38">
        <v>0</v>
      </c>
    </row>
    <row r="39" spans="1:2" x14ac:dyDescent="0.25">
      <c r="A39" t="s">
        <v>248</v>
      </c>
      <c r="B39">
        <v>0</v>
      </c>
    </row>
    <row r="40" spans="1:2" x14ac:dyDescent="0.25">
      <c r="A40" t="s">
        <v>249</v>
      </c>
      <c r="B40">
        <v>0</v>
      </c>
    </row>
    <row r="41" spans="1:2" x14ac:dyDescent="0.25">
      <c r="A41" t="s">
        <v>250</v>
      </c>
      <c r="B41">
        <v>0</v>
      </c>
    </row>
    <row r="42" spans="1:2" x14ac:dyDescent="0.25">
      <c r="A42" t="s">
        <v>251</v>
      </c>
      <c r="B42">
        <v>0</v>
      </c>
    </row>
    <row r="43" spans="1:2" x14ac:dyDescent="0.25">
      <c r="A43" t="s">
        <v>252</v>
      </c>
      <c r="B43">
        <v>1</v>
      </c>
    </row>
    <row r="44" spans="1:2" x14ac:dyDescent="0.25">
      <c r="A44" t="s">
        <v>253</v>
      </c>
      <c r="B44">
        <v>0</v>
      </c>
    </row>
    <row r="45" spans="1:2" x14ac:dyDescent="0.25">
      <c r="A45" t="s">
        <v>254</v>
      </c>
      <c r="B45">
        <v>0</v>
      </c>
    </row>
    <row r="46" spans="1:2" x14ac:dyDescent="0.25">
      <c r="A46" t="s">
        <v>255</v>
      </c>
      <c r="B46">
        <v>0</v>
      </c>
    </row>
    <row r="47" spans="1:2" x14ac:dyDescent="0.25">
      <c r="A47" t="s">
        <v>256</v>
      </c>
      <c r="B47">
        <v>0</v>
      </c>
    </row>
    <row r="48" spans="1:2" x14ac:dyDescent="0.25">
      <c r="A48" t="s">
        <v>257</v>
      </c>
      <c r="B48">
        <v>0</v>
      </c>
    </row>
    <row r="49" spans="1:2" x14ac:dyDescent="0.25">
      <c r="A49" t="s">
        <v>258</v>
      </c>
      <c r="B49">
        <v>0</v>
      </c>
    </row>
    <row r="50" spans="1:2" x14ac:dyDescent="0.25">
      <c r="A50" t="s">
        <v>259</v>
      </c>
      <c r="B50">
        <v>0</v>
      </c>
    </row>
    <row r="51" spans="1:2" x14ac:dyDescent="0.25">
      <c r="A51" t="s">
        <v>260</v>
      </c>
      <c r="B51">
        <v>0</v>
      </c>
    </row>
    <row r="52" spans="1:2" x14ac:dyDescent="0.25">
      <c r="A52" t="s">
        <v>261</v>
      </c>
      <c r="B52">
        <v>0</v>
      </c>
    </row>
    <row r="53" spans="1:2" x14ac:dyDescent="0.25">
      <c r="A53" t="s">
        <v>262</v>
      </c>
      <c r="B53">
        <v>0</v>
      </c>
    </row>
    <row r="54" spans="1:2" x14ac:dyDescent="0.25">
      <c r="A54" t="s">
        <v>263</v>
      </c>
      <c r="B54">
        <v>0</v>
      </c>
    </row>
    <row r="55" spans="1:2" x14ac:dyDescent="0.25">
      <c r="A55" t="s">
        <v>264</v>
      </c>
      <c r="B55">
        <v>0</v>
      </c>
    </row>
    <row r="56" spans="1:2" x14ac:dyDescent="0.25">
      <c r="A56" t="s">
        <v>265</v>
      </c>
      <c r="B56">
        <v>0</v>
      </c>
    </row>
    <row r="57" spans="1:2" x14ac:dyDescent="0.25">
      <c r="A57" t="s">
        <v>266</v>
      </c>
      <c r="B57">
        <v>0</v>
      </c>
    </row>
    <row r="58" spans="1:2" x14ac:dyDescent="0.25">
      <c r="A58" t="s">
        <v>267</v>
      </c>
      <c r="B58">
        <v>0</v>
      </c>
    </row>
    <row r="59" spans="1:2" x14ac:dyDescent="0.25">
      <c r="A59" t="s">
        <v>268</v>
      </c>
      <c r="B59">
        <v>0</v>
      </c>
    </row>
    <row r="60" spans="1:2" x14ac:dyDescent="0.25">
      <c r="A60" t="s">
        <v>269</v>
      </c>
      <c r="B60">
        <v>0</v>
      </c>
    </row>
    <row r="61" spans="1:2" x14ac:dyDescent="0.25">
      <c r="A61" t="s">
        <v>270</v>
      </c>
      <c r="B61">
        <v>0</v>
      </c>
    </row>
    <row r="62" spans="1:2" x14ac:dyDescent="0.25">
      <c r="A62" t="s">
        <v>271</v>
      </c>
      <c r="B62">
        <v>0</v>
      </c>
    </row>
    <row r="63" spans="1:2" x14ac:dyDescent="0.25">
      <c r="A63" t="s">
        <v>272</v>
      </c>
      <c r="B63">
        <v>0</v>
      </c>
    </row>
    <row r="64" spans="1:2" x14ac:dyDescent="0.25">
      <c r="A64" t="s">
        <v>273</v>
      </c>
      <c r="B64">
        <v>0</v>
      </c>
    </row>
    <row r="65" spans="1:2" x14ac:dyDescent="0.25">
      <c r="A65" t="s">
        <v>274</v>
      </c>
      <c r="B65">
        <v>0</v>
      </c>
    </row>
    <row r="66" spans="1:2" x14ac:dyDescent="0.25">
      <c r="A66" t="s">
        <v>275</v>
      </c>
      <c r="B66">
        <v>0</v>
      </c>
    </row>
    <row r="67" spans="1:2" x14ac:dyDescent="0.25">
      <c r="A67" t="s">
        <v>276</v>
      </c>
      <c r="B67">
        <v>0</v>
      </c>
    </row>
    <row r="68" spans="1:2" x14ac:dyDescent="0.25">
      <c r="A68" t="s">
        <v>277</v>
      </c>
      <c r="B68">
        <v>0</v>
      </c>
    </row>
    <row r="69" spans="1:2" x14ac:dyDescent="0.25">
      <c r="A69" t="s">
        <v>278</v>
      </c>
      <c r="B69">
        <v>0</v>
      </c>
    </row>
    <row r="70" spans="1:2" x14ac:dyDescent="0.25">
      <c r="A70" t="s">
        <v>279</v>
      </c>
      <c r="B70">
        <v>0</v>
      </c>
    </row>
    <row r="71" spans="1:2" x14ac:dyDescent="0.25">
      <c r="A71" t="s">
        <v>280</v>
      </c>
      <c r="B71">
        <v>0</v>
      </c>
    </row>
    <row r="72" spans="1:2" x14ac:dyDescent="0.25">
      <c r="A72" t="s">
        <v>281</v>
      </c>
      <c r="B72">
        <v>0</v>
      </c>
    </row>
    <row r="73" spans="1:2" x14ac:dyDescent="0.25">
      <c r="A73" t="s">
        <v>282</v>
      </c>
      <c r="B73">
        <v>0</v>
      </c>
    </row>
    <row r="74" spans="1:2" x14ac:dyDescent="0.25">
      <c r="A74" t="s">
        <v>283</v>
      </c>
      <c r="B74">
        <v>0</v>
      </c>
    </row>
    <row r="75" spans="1:2" x14ac:dyDescent="0.25">
      <c r="A75" t="s">
        <v>284</v>
      </c>
      <c r="B75">
        <v>0</v>
      </c>
    </row>
    <row r="76" spans="1:2" x14ac:dyDescent="0.25">
      <c r="A76" t="s">
        <v>285</v>
      </c>
      <c r="B76">
        <v>0</v>
      </c>
    </row>
    <row r="77" spans="1:2" x14ac:dyDescent="0.25">
      <c r="A77" t="s">
        <v>286</v>
      </c>
      <c r="B77">
        <v>0</v>
      </c>
    </row>
    <row r="78" spans="1:2" x14ac:dyDescent="0.25">
      <c r="A78" t="s">
        <v>287</v>
      </c>
      <c r="B78">
        <v>0</v>
      </c>
    </row>
    <row r="79" spans="1:2" x14ac:dyDescent="0.25">
      <c r="A79" t="s">
        <v>288</v>
      </c>
      <c r="B79">
        <v>0</v>
      </c>
    </row>
    <row r="80" spans="1:2" x14ac:dyDescent="0.25">
      <c r="A80" t="s">
        <v>289</v>
      </c>
      <c r="B80">
        <v>0</v>
      </c>
    </row>
    <row r="81" spans="1:2" x14ac:dyDescent="0.25">
      <c r="A81" t="s">
        <v>290</v>
      </c>
      <c r="B81">
        <v>0</v>
      </c>
    </row>
    <row r="82" spans="1:2" x14ac:dyDescent="0.25">
      <c r="A82" t="s">
        <v>291</v>
      </c>
      <c r="B82">
        <v>0</v>
      </c>
    </row>
    <row r="83" spans="1:2" x14ac:dyDescent="0.25">
      <c r="A83" t="s">
        <v>292</v>
      </c>
      <c r="B83">
        <v>1</v>
      </c>
    </row>
    <row r="84" spans="1:2" x14ac:dyDescent="0.25">
      <c r="A84" t="s">
        <v>293</v>
      </c>
      <c r="B84">
        <v>0</v>
      </c>
    </row>
    <row r="85" spans="1:2" x14ac:dyDescent="0.25">
      <c r="A85" t="s">
        <v>294</v>
      </c>
      <c r="B85">
        <v>0</v>
      </c>
    </row>
    <row r="86" spans="1:2" x14ac:dyDescent="0.25">
      <c r="A86" t="s">
        <v>295</v>
      </c>
      <c r="B86">
        <v>200</v>
      </c>
    </row>
    <row r="87" spans="1:2" x14ac:dyDescent="0.25">
      <c r="A87" t="s">
        <v>296</v>
      </c>
      <c r="B87">
        <v>11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15"/>
  <sheetViews>
    <sheetView workbookViewId="0"/>
  </sheetViews>
  <sheetFormatPr defaultRowHeight="15" x14ac:dyDescent="0.25"/>
  <cols>
    <col min="1" max="1" width="6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28</v>
      </c>
    </row>
    <row r="2" spans="1:18" x14ac:dyDescent="0.25">
      <c r="A2" s="2" t="s">
        <v>297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298</v>
      </c>
      <c r="B3">
        <v>187</v>
      </c>
      <c r="C3">
        <v>1769</v>
      </c>
      <c r="D3">
        <v>10486</v>
      </c>
      <c r="E3">
        <v>25478</v>
      </c>
      <c r="F3">
        <v>37733</v>
      </c>
      <c r="G3">
        <v>71</v>
      </c>
      <c r="H3">
        <v>189</v>
      </c>
      <c r="I3">
        <v>1344</v>
      </c>
      <c r="J3">
        <v>9</v>
      </c>
      <c r="K3">
        <v>72</v>
      </c>
      <c r="L3">
        <v>941</v>
      </c>
      <c r="M3">
        <v>47</v>
      </c>
      <c r="N3">
        <v>227</v>
      </c>
      <c r="O3">
        <v>619</v>
      </c>
      <c r="P3">
        <v>60</v>
      </c>
      <c r="Q3">
        <v>1281</v>
      </c>
      <c r="R3">
        <v>34827</v>
      </c>
    </row>
    <row r="4" spans="1:18" x14ac:dyDescent="0.25">
      <c r="A4" t="s">
        <v>299</v>
      </c>
      <c r="B4">
        <v>1</v>
      </c>
      <c r="C4">
        <v>1</v>
      </c>
      <c r="D4">
        <v>16</v>
      </c>
      <c r="E4">
        <v>71</v>
      </c>
      <c r="F4">
        <v>88</v>
      </c>
      <c r="G4">
        <v>0</v>
      </c>
      <c r="H4">
        <v>0</v>
      </c>
      <c r="I4">
        <v>0</v>
      </c>
      <c r="J4">
        <v>0</v>
      </c>
      <c r="K4">
        <v>0</v>
      </c>
      <c r="L4">
        <v>2</v>
      </c>
      <c r="M4">
        <v>0</v>
      </c>
      <c r="N4">
        <v>0</v>
      </c>
      <c r="O4">
        <v>1</v>
      </c>
      <c r="P4">
        <v>1</v>
      </c>
      <c r="Q4">
        <v>1</v>
      </c>
      <c r="R4">
        <v>85</v>
      </c>
    </row>
    <row r="5" spans="1:18" x14ac:dyDescent="0.25">
      <c r="A5" t="s">
        <v>300</v>
      </c>
      <c r="B5">
        <v>4</v>
      </c>
      <c r="C5">
        <v>33</v>
      </c>
      <c r="D5">
        <v>122</v>
      </c>
      <c r="E5">
        <v>325</v>
      </c>
      <c r="F5">
        <v>480</v>
      </c>
      <c r="G5">
        <v>2</v>
      </c>
      <c r="H5">
        <v>3</v>
      </c>
      <c r="I5">
        <v>10</v>
      </c>
      <c r="J5">
        <v>0</v>
      </c>
      <c r="K5">
        <v>1</v>
      </c>
      <c r="L5">
        <v>3</v>
      </c>
      <c r="M5">
        <v>1</v>
      </c>
      <c r="N5">
        <v>6</v>
      </c>
      <c r="O5">
        <v>20</v>
      </c>
      <c r="P5">
        <v>1</v>
      </c>
      <c r="Q5">
        <v>23</v>
      </c>
      <c r="R5">
        <v>447</v>
      </c>
    </row>
    <row r="6" spans="1:18" x14ac:dyDescent="0.25">
      <c r="A6" t="s">
        <v>301</v>
      </c>
      <c r="B6">
        <v>135</v>
      </c>
      <c r="C6">
        <v>593</v>
      </c>
      <c r="D6">
        <v>2846</v>
      </c>
      <c r="E6">
        <v>6050</v>
      </c>
      <c r="F6">
        <v>9489</v>
      </c>
      <c r="G6">
        <v>38</v>
      </c>
      <c r="H6">
        <v>61</v>
      </c>
      <c r="I6">
        <v>318</v>
      </c>
      <c r="J6">
        <v>2</v>
      </c>
      <c r="K6">
        <v>20</v>
      </c>
      <c r="L6">
        <v>171</v>
      </c>
      <c r="M6">
        <v>20</v>
      </c>
      <c r="N6">
        <v>78</v>
      </c>
      <c r="O6">
        <v>232</v>
      </c>
      <c r="P6">
        <v>75</v>
      </c>
      <c r="Q6">
        <v>434</v>
      </c>
      <c r="R6">
        <v>8768</v>
      </c>
    </row>
    <row r="7" spans="1:18" x14ac:dyDescent="0.25">
      <c r="A7" t="s">
        <v>302</v>
      </c>
      <c r="B7">
        <v>15</v>
      </c>
      <c r="C7">
        <v>72</v>
      </c>
      <c r="D7">
        <v>410</v>
      </c>
      <c r="E7">
        <v>1254</v>
      </c>
      <c r="F7">
        <v>1736</v>
      </c>
      <c r="G7">
        <v>5</v>
      </c>
      <c r="H7">
        <v>8</v>
      </c>
      <c r="I7">
        <v>20</v>
      </c>
      <c r="J7">
        <v>1</v>
      </c>
      <c r="K7">
        <v>0</v>
      </c>
      <c r="L7">
        <v>11</v>
      </c>
      <c r="M7">
        <v>0</v>
      </c>
      <c r="N7">
        <v>18</v>
      </c>
      <c r="O7">
        <v>43</v>
      </c>
      <c r="P7">
        <v>9</v>
      </c>
      <c r="Q7">
        <v>46</v>
      </c>
      <c r="R7">
        <v>1662</v>
      </c>
    </row>
    <row r="8" spans="1:18" x14ac:dyDescent="0.25">
      <c r="A8" t="s">
        <v>303</v>
      </c>
      <c r="B8">
        <v>140</v>
      </c>
      <c r="C8">
        <v>461</v>
      </c>
      <c r="D8">
        <v>2380</v>
      </c>
      <c r="E8">
        <v>6794</v>
      </c>
      <c r="F8">
        <v>9635</v>
      </c>
      <c r="G8">
        <v>65</v>
      </c>
      <c r="H8">
        <v>51</v>
      </c>
      <c r="I8">
        <v>234</v>
      </c>
      <c r="J8">
        <v>4</v>
      </c>
      <c r="K8">
        <v>10</v>
      </c>
      <c r="L8">
        <v>140</v>
      </c>
      <c r="M8">
        <v>15</v>
      </c>
      <c r="N8">
        <v>56</v>
      </c>
      <c r="O8">
        <v>188</v>
      </c>
      <c r="P8">
        <v>56</v>
      </c>
      <c r="Q8">
        <v>344</v>
      </c>
      <c r="R8">
        <v>9073</v>
      </c>
    </row>
    <row r="9" spans="1:18" x14ac:dyDescent="0.25">
      <c r="A9" t="s">
        <v>304</v>
      </c>
      <c r="B9">
        <v>12</v>
      </c>
      <c r="C9">
        <v>45</v>
      </c>
      <c r="D9">
        <v>202</v>
      </c>
      <c r="E9">
        <v>692</v>
      </c>
      <c r="F9">
        <v>939</v>
      </c>
      <c r="G9">
        <v>3</v>
      </c>
      <c r="H9">
        <v>2</v>
      </c>
      <c r="I9">
        <v>20</v>
      </c>
      <c r="J9">
        <v>0</v>
      </c>
      <c r="K9">
        <v>1</v>
      </c>
      <c r="L9">
        <v>11</v>
      </c>
      <c r="M9">
        <v>4</v>
      </c>
      <c r="N9">
        <v>9</v>
      </c>
      <c r="O9">
        <v>24</v>
      </c>
      <c r="P9">
        <v>5</v>
      </c>
      <c r="Q9">
        <v>32</v>
      </c>
      <c r="R9">
        <v>884</v>
      </c>
    </row>
    <row r="10" spans="1:18" x14ac:dyDescent="0.25">
      <c r="A10" t="s">
        <v>305</v>
      </c>
      <c r="B10">
        <v>23</v>
      </c>
      <c r="C10">
        <v>199</v>
      </c>
      <c r="D10">
        <v>1441</v>
      </c>
      <c r="E10">
        <v>4767</v>
      </c>
      <c r="F10">
        <v>6407</v>
      </c>
      <c r="G10">
        <v>6</v>
      </c>
      <c r="H10">
        <v>14</v>
      </c>
      <c r="I10">
        <v>27</v>
      </c>
      <c r="J10">
        <v>1</v>
      </c>
      <c r="K10">
        <v>2</v>
      </c>
      <c r="L10">
        <v>5</v>
      </c>
      <c r="M10">
        <v>6</v>
      </c>
      <c r="N10">
        <v>21</v>
      </c>
      <c r="O10">
        <v>64</v>
      </c>
      <c r="P10">
        <v>10</v>
      </c>
      <c r="Q10">
        <v>162</v>
      </c>
      <c r="R10">
        <v>6311</v>
      </c>
    </row>
    <row r="11" spans="1:18" x14ac:dyDescent="0.25">
      <c r="A11" t="s">
        <v>306</v>
      </c>
      <c r="B11">
        <v>5</v>
      </c>
      <c r="C11">
        <v>16</v>
      </c>
      <c r="D11">
        <v>110</v>
      </c>
      <c r="E11">
        <v>510</v>
      </c>
      <c r="F11">
        <v>636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2</v>
      </c>
      <c r="N11">
        <v>1</v>
      </c>
      <c r="O11">
        <v>4</v>
      </c>
      <c r="P11">
        <v>2</v>
      </c>
      <c r="Q11">
        <v>15</v>
      </c>
      <c r="R11">
        <v>632</v>
      </c>
    </row>
    <row r="12" spans="1:18" x14ac:dyDescent="0.25">
      <c r="A12" t="s">
        <v>307</v>
      </c>
      <c r="B12">
        <v>4</v>
      </c>
      <c r="C12">
        <v>28</v>
      </c>
      <c r="D12">
        <v>251</v>
      </c>
      <c r="E12">
        <v>830</v>
      </c>
      <c r="F12">
        <v>1109</v>
      </c>
      <c r="G12">
        <v>1</v>
      </c>
      <c r="H12">
        <v>0</v>
      </c>
      <c r="I12">
        <v>1</v>
      </c>
      <c r="J12">
        <v>0</v>
      </c>
      <c r="K12">
        <v>0</v>
      </c>
      <c r="L12">
        <v>1</v>
      </c>
      <c r="M12">
        <v>0</v>
      </c>
      <c r="N12">
        <v>3</v>
      </c>
      <c r="O12">
        <v>8</v>
      </c>
      <c r="P12">
        <v>3</v>
      </c>
      <c r="Q12">
        <v>25</v>
      </c>
      <c r="R12">
        <v>1099</v>
      </c>
    </row>
    <row r="13" spans="1:18" x14ac:dyDescent="0.25">
      <c r="A13" t="s">
        <v>308</v>
      </c>
      <c r="B13">
        <v>1</v>
      </c>
      <c r="C13">
        <v>4</v>
      </c>
      <c r="D13">
        <v>21</v>
      </c>
      <c r="E13">
        <v>82</v>
      </c>
      <c r="F13">
        <v>107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4</v>
      </c>
      <c r="R13">
        <v>107</v>
      </c>
    </row>
    <row r="14" spans="1:18" x14ac:dyDescent="0.25">
      <c r="A14" t="s">
        <v>309</v>
      </c>
      <c r="B14">
        <v>0</v>
      </c>
      <c r="C14">
        <v>0</v>
      </c>
      <c r="D14">
        <v>5</v>
      </c>
      <c r="E14">
        <v>26</v>
      </c>
      <c r="F14">
        <v>31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31</v>
      </c>
    </row>
    <row r="15" spans="1:18" x14ac:dyDescent="0.25">
      <c r="A15" t="s">
        <v>310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8"/>
  <sheetViews>
    <sheetView workbookViewId="0"/>
  </sheetViews>
  <sheetFormatPr defaultRowHeight="15" x14ac:dyDescent="0.25"/>
  <cols>
    <col min="1" max="1" width="71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29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1</v>
      </c>
      <c r="C3">
        <v>8</v>
      </c>
      <c r="D3">
        <v>38</v>
      </c>
      <c r="E3">
        <v>102</v>
      </c>
      <c r="F3">
        <v>148</v>
      </c>
      <c r="G3">
        <v>1</v>
      </c>
      <c r="H3">
        <v>0</v>
      </c>
      <c r="I3">
        <v>1</v>
      </c>
      <c r="J3">
        <v>0</v>
      </c>
      <c r="K3">
        <v>3</v>
      </c>
      <c r="L3">
        <v>6</v>
      </c>
      <c r="M3">
        <v>0</v>
      </c>
      <c r="N3">
        <v>1</v>
      </c>
      <c r="O3">
        <v>2</v>
      </c>
      <c r="P3">
        <v>0</v>
      </c>
      <c r="Q3">
        <v>4</v>
      </c>
      <c r="R3">
        <v>139</v>
      </c>
    </row>
    <row r="4" spans="1:18" x14ac:dyDescent="0.25">
      <c r="A4">
        <v>2008</v>
      </c>
      <c r="B4">
        <v>1</v>
      </c>
      <c r="C4">
        <v>15</v>
      </c>
      <c r="D4">
        <v>50</v>
      </c>
      <c r="E4">
        <v>116</v>
      </c>
      <c r="F4">
        <v>181</v>
      </c>
      <c r="G4">
        <v>0</v>
      </c>
      <c r="H4">
        <v>2</v>
      </c>
      <c r="I4">
        <v>5</v>
      </c>
      <c r="J4">
        <v>0</v>
      </c>
      <c r="K4">
        <v>1</v>
      </c>
      <c r="L4">
        <v>9</v>
      </c>
      <c r="M4">
        <v>0</v>
      </c>
      <c r="N4">
        <v>0</v>
      </c>
      <c r="O4">
        <v>6</v>
      </c>
      <c r="P4">
        <v>1</v>
      </c>
      <c r="Q4">
        <v>12</v>
      </c>
      <c r="R4">
        <v>161</v>
      </c>
    </row>
    <row r="5" spans="1:18" x14ac:dyDescent="0.25">
      <c r="A5">
        <v>2009</v>
      </c>
      <c r="B5">
        <v>1</v>
      </c>
      <c r="C5">
        <v>7</v>
      </c>
      <c r="D5">
        <v>29</v>
      </c>
      <c r="E5">
        <v>105</v>
      </c>
      <c r="F5">
        <v>141</v>
      </c>
      <c r="G5">
        <v>0</v>
      </c>
      <c r="H5">
        <v>1</v>
      </c>
      <c r="I5">
        <v>2</v>
      </c>
      <c r="J5">
        <v>1</v>
      </c>
      <c r="K5">
        <v>0</v>
      </c>
      <c r="L5">
        <v>7</v>
      </c>
      <c r="M5">
        <v>0</v>
      </c>
      <c r="N5">
        <v>0</v>
      </c>
      <c r="O5">
        <v>2</v>
      </c>
      <c r="P5">
        <v>0</v>
      </c>
      <c r="Q5">
        <v>6</v>
      </c>
      <c r="R5">
        <v>130</v>
      </c>
    </row>
    <row r="6" spans="1:18" x14ac:dyDescent="0.25">
      <c r="A6">
        <v>2010</v>
      </c>
      <c r="B6">
        <v>2</v>
      </c>
      <c r="C6">
        <v>4</v>
      </c>
      <c r="D6">
        <v>58</v>
      </c>
      <c r="E6">
        <v>138</v>
      </c>
      <c r="F6">
        <v>200</v>
      </c>
      <c r="G6">
        <v>0</v>
      </c>
      <c r="H6">
        <v>0</v>
      </c>
      <c r="I6">
        <v>17</v>
      </c>
      <c r="J6">
        <v>0</v>
      </c>
      <c r="K6">
        <v>0</v>
      </c>
      <c r="L6">
        <v>10</v>
      </c>
      <c r="M6">
        <v>0</v>
      </c>
      <c r="N6">
        <v>1</v>
      </c>
      <c r="O6">
        <v>3</v>
      </c>
      <c r="P6">
        <v>2</v>
      </c>
      <c r="Q6">
        <v>3</v>
      </c>
      <c r="R6">
        <v>170</v>
      </c>
    </row>
    <row r="7" spans="1:18" x14ac:dyDescent="0.25">
      <c r="A7">
        <v>2011</v>
      </c>
      <c r="B7">
        <v>2</v>
      </c>
      <c r="C7">
        <v>10</v>
      </c>
      <c r="D7">
        <v>51</v>
      </c>
      <c r="E7">
        <v>124</v>
      </c>
      <c r="F7">
        <v>185</v>
      </c>
      <c r="G7">
        <v>1</v>
      </c>
      <c r="H7">
        <v>0</v>
      </c>
      <c r="I7">
        <v>4</v>
      </c>
      <c r="J7">
        <v>0</v>
      </c>
      <c r="K7">
        <v>0</v>
      </c>
      <c r="L7">
        <v>9</v>
      </c>
      <c r="M7">
        <v>1</v>
      </c>
      <c r="N7">
        <v>3</v>
      </c>
      <c r="O7">
        <v>7</v>
      </c>
      <c r="P7">
        <v>0</v>
      </c>
      <c r="Q7">
        <v>7</v>
      </c>
      <c r="R7">
        <v>165</v>
      </c>
    </row>
    <row r="8" spans="1:18" x14ac:dyDescent="0.25">
      <c r="A8">
        <v>2012</v>
      </c>
      <c r="B8">
        <v>0</v>
      </c>
      <c r="C8">
        <v>5</v>
      </c>
      <c r="D8">
        <v>45</v>
      </c>
      <c r="E8">
        <v>184</v>
      </c>
      <c r="F8">
        <v>234</v>
      </c>
      <c r="G8">
        <v>0</v>
      </c>
      <c r="H8">
        <v>1</v>
      </c>
      <c r="I8">
        <v>7</v>
      </c>
      <c r="J8">
        <v>0</v>
      </c>
      <c r="K8">
        <v>0</v>
      </c>
      <c r="L8">
        <v>9</v>
      </c>
      <c r="M8">
        <v>0</v>
      </c>
      <c r="N8">
        <v>1</v>
      </c>
      <c r="O8">
        <v>5</v>
      </c>
      <c r="P8">
        <v>0</v>
      </c>
      <c r="Q8">
        <v>3</v>
      </c>
      <c r="R8">
        <v>213</v>
      </c>
    </row>
    <row r="9" spans="1:18" x14ac:dyDescent="0.25">
      <c r="A9">
        <v>2013</v>
      </c>
      <c r="B9">
        <v>2</v>
      </c>
      <c r="C9">
        <v>6</v>
      </c>
      <c r="D9">
        <v>44</v>
      </c>
      <c r="E9">
        <v>153</v>
      </c>
      <c r="F9">
        <v>203</v>
      </c>
      <c r="G9">
        <v>1</v>
      </c>
      <c r="H9">
        <v>2</v>
      </c>
      <c r="I9">
        <v>8</v>
      </c>
      <c r="J9">
        <v>0</v>
      </c>
      <c r="K9">
        <v>0</v>
      </c>
      <c r="L9">
        <v>7</v>
      </c>
      <c r="M9">
        <v>0</v>
      </c>
      <c r="N9">
        <v>1</v>
      </c>
      <c r="O9">
        <v>6</v>
      </c>
      <c r="P9">
        <v>1</v>
      </c>
      <c r="Q9">
        <v>3</v>
      </c>
      <c r="R9">
        <v>182</v>
      </c>
    </row>
    <row r="10" spans="1:18" x14ac:dyDescent="0.25">
      <c r="A10">
        <v>2014</v>
      </c>
      <c r="B10">
        <v>2</v>
      </c>
      <c r="C10">
        <v>2</v>
      </c>
      <c r="D10">
        <v>60</v>
      </c>
      <c r="E10">
        <v>203</v>
      </c>
      <c r="F10">
        <v>265</v>
      </c>
      <c r="G10">
        <v>0</v>
      </c>
      <c r="H10">
        <v>0</v>
      </c>
      <c r="I10">
        <v>9</v>
      </c>
      <c r="J10">
        <v>0</v>
      </c>
      <c r="K10">
        <v>0</v>
      </c>
      <c r="L10">
        <v>7</v>
      </c>
      <c r="M10">
        <v>1</v>
      </c>
      <c r="N10">
        <v>0</v>
      </c>
      <c r="O10">
        <v>6</v>
      </c>
      <c r="P10">
        <v>1</v>
      </c>
      <c r="Q10">
        <v>2</v>
      </c>
      <c r="R10">
        <v>243</v>
      </c>
    </row>
    <row r="11" spans="1:18" x14ac:dyDescent="0.25">
      <c r="A11">
        <v>2015</v>
      </c>
      <c r="B11">
        <v>1</v>
      </c>
      <c r="C11">
        <v>4</v>
      </c>
      <c r="D11">
        <v>43</v>
      </c>
      <c r="E11">
        <v>176</v>
      </c>
      <c r="F11">
        <v>223</v>
      </c>
      <c r="G11">
        <v>0</v>
      </c>
      <c r="H11">
        <v>1</v>
      </c>
      <c r="I11">
        <v>9</v>
      </c>
      <c r="J11">
        <v>0</v>
      </c>
      <c r="K11">
        <v>0</v>
      </c>
      <c r="L11">
        <v>3</v>
      </c>
      <c r="M11">
        <v>0</v>
      </c>
      <c r="N11">
        <v>1</v>
      </c>
      <c r="O11">
        <v>7</v>
      </c>
      <c r="P11">
        <v>1</v>
      </c>
      <c r="Q11">
        <v>2</v>
      </c>
      <c r="R11">
        <v>204</v>
      </c>
    </row>
    <row r="12" spans="1:18" x14ac:dyDescent="0.25">
      <c r="A12">
        <v>2016</v>
      </c>
      <c r="B12">
        <v>0</v>
      </c>
      <c r="C12">
        <v>8</v>
      </c>
      <c r="D12">
        <v>37</v>
      </c>
      <c r="E12">
        <v>206</v>
      </c>
      <c r="F12">
        <v>251</v>
      </c>
      <c r="G12">
        <v>0</v>
      </c>
      <c r="H12">
        <v>0</v>
      </c>
      <c r="I12">
        <v>7</v>
      </c>
      <c r="J12">
        <v>0</v>
      </c>
      <c r="K12">
        <v>0</v>
      </c>
      <c r="L12">
        <v>6</v>
      </c>
      <c r="M12">
        <v>0</v>
      </c>
      <c r="N12">
        <v>2</v>
      </c>
      <c r="O12">
        <v>5</v>
      </c>
      <c r="P12">
        <v>0</v>
      </c>
      <c r="Q12">
        <v>6</v>
      </c>
      <c r="R12">
        <v>233</v>
      </c>
    </row>
    <row r="13" spans="1:18" x14ac:dyDescent="0.25">
      <c r="A13">
        <v>2017</v>
      </c>
      <c r="B13">
        <v>0</v>
      </c>
      <c r="C13">
        <v>6</v>
      </c>
      <c r="D13">
        <v>57</v>
      </c>
      <c r="E13">
        <v>171</v>
      </c>
      <c r="F13">
        <v>234</v>
      </c>
      <c r="G13">
        <v>0</v>
      </c>
      <c r="H13">
        <v>0</v>
      </c>
      <c r="I13">
        <v>7</v>
      </c>
      <c r="J13">
        <v>0</v>
      </c>
      <c r="K13">
        <v>2</v>
      </c>
      <c r="L13">
        <v>12</v>
      </c>
      <c r="M13">
        <v>0</v>
      </c>
      <c r="N13">
        <v>1</v>
      </c>
      <c r="O13">
        <v>7</v>
      </c>
      <c r="P13">
        <v>0</v>
      </c>
      <c r="Q13">
        <v>3</v>
      </c>
      <c r="R13">
        <v>208</v>
      </c>
    </row>
    <row r="14" spans="1:18" x14ac:dyDescent="0.25">
      <c r="A14">
        <v>2018</v>
      </c>
      <c r="B14">
        <v>1</v>
      </c>
      <c r="C14">
        <v>8</v>
      </c>
      <c r="D14">
        <v>45</v>
      </c>
      <c r="E14">
        <v>219</v>
      </c>
      <c r="F14">
        <v>272</v>
      </c>
      <c r="G14">
        <v>1</v>
      </c>
      <c r="H14">
        <v>0</v>
      </c>
      <c r="I14">
        <v>7</v>
      </c>
      <c r="J14">
        <v>0</v>
      </c>
      <c r="K14">
        <v>0</v>
      </c>
      <c r="L14">
        <v>9</v>
      </c>
      <c r="M14">
        <v>0</v>
      </c>
      <c r="N14">
        <v>4</v>
      </c>
      <c r="O14">
        <v>17</v>
      </c>
      <c r="P14">
        <v>0</v>
      </c>
      <c r="Q14">
        <v>4</v>
      </c>
      <c r="R14">
        <v>239</v>
      </c>
    </row>
    <row r="15" spans="1:18" x14ac:dyDescent="0.25">
      <c r="A15">
        <v>2019</v>
      </c>
      <c r="B15">
        <v>0</v>
      </c>
      <c r="C15">
        <v>17</v>
      </c>
      <c r="D15">
        <v>58</v>
      </c>
      <c r="E15">
        <v>299</v>
      </c>
      <c r="F15">
        <v>374</v>
      </c>
      <c r="G15">
        <v>0</v>
      </c>
      <c r="H15">
        <v>0</v>
      </c>
      <c r="I15">
        <v>6</v>
      </c>
      <c r="J15">
        <v>0</v>
      </c>
      <c r="K15">
        <v>0</v>
      </c>
      <c r="L15">
        <v>9</v>
      </c>
      <c r="M15">
        <v>0</v>
      </c>
      <c r="N15">
        <v>4</v>
      </c>
      <c r="O15">
        <v>14</v>
      </c>
      <c r="P15">
        <v>0</v>
      </c>
      <c r="Q15">
        <v>13</v>
      </c>
      <c r="R15">
        <v>345</v>
      </c>
    </row>
    <row r="16" spans="1:18" x14ac:dyDescent="0.25">
      <c r="A16">
        <v>2020</v>
      </c>
      <c r="B16">
        <v>1</v>
      </c>
      <c r="C16">
        <v>6</v>
      </c>
      <c r="D16">
        <v>69</v>
      </c>
      <c r="E16">
        <v>218</v>
      </c>
      <c r="F16">
        <v>293</v>
      </c>
      <c r="G16">
        <v>0</v>
      </c>
      <c r="H16">
        <v>0</v>
      </c>
      <c r="I16">
        <v>5</v>
      </c>
      <c r="J16">
        <v>0</v>
      </c>
      <c r="K16">
        <v>1</v>
      </c>
      <c r="L16">
        <v>9</v>
      </c>
      <c r="M16">
        <v>1</v>
      </c>
      <c r="N16">
        <v>2</v>
      </c>
      <c r="O16">
        <v>6</v>
      </c>
      <c r="P16">
        <v>0</v>
      </c>
      <c r="Q16">
        <v>3</v>
      </c>
      <c r="R16">
        <v>273</v>
      </c>
    </row>
    <row r="17" spans="1:18" x14ac:dyDescent="0.25">
      <c r="A17">
        <v>2021</v>
      </c>
      <c r="B17">
        <v>0</v>
      </c>
      <c r="C17">
        <v>16</v>
      </c>
      <c r="D17">
        <v>188</v>
      </c>
      <c r="E17">
        <v>278</v>
      </c>
      <c r="F17">
        <v>482</v>
      </c>
      <c r="G17">
        <v>0</v>
      </c>
      <c r="H17">
        <v>1</v>
      </c>
      <c r="I17">
        <v>8</v>
      </c>
      <c r="J17">
        <v>0</v>
      </c>
      <c r="K17">
        <v>0</v>
      </c>
      <c r="L17">
        <v>13</v>
      </c>
      <c r="M17">
        <v>0</v>
      </c>
      <c r="N17">
        <v>3</v>
      </c>
      <c r="O17">
        <v>11</v>
      </c>
      <c r="P17">
        <v>0</v>
      </c>
      <c r="Q17">
        <v>12</v>
      </c>
      <c r="R17">
        <v>450</v>
      </c>
    </row>
    <row r="18" spans="1:18" x14ac:dyDescent="0.25">
      <c r="A18">
        <v>2022</v>
      </c>
      <c r="B18">
        <v>3</v>
      </c>
      <c r="C18">
        <v>33</v>
      </c>
      <c r="D18">
        <v>162</v>
      </c>
      <c r="E18">
        <v>147</v>
      </c>
      <c r="F18">
        <v>342</v>
      </c>
      <c r="G18">
        <v>0</v>
      </c>
      <c r="H18">
        <v>4</v>
      </c>
      <c r="I18">
        <v>16</v>
      </c>
      <c r="J18">
        <v>0</v>
      </c>
      <c r="K18">
        <v>3</v>
      </c>
      <c r="L18">
        <v>13</v>
      </c>
      <c r="M18">
        <v>0</v>
      </c>
      <c r="N18">
        <v>4</v>
      </c>
      <c r="O18">
        <v>11</v>
      </c>
      <c r="P18">
        <v>3</v>
      </c>
      <c r="Q18">
        <v>22</v>
      </c>
      <c r="R18">
        <v>302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7"/>
  <sheetViews>
    <sheetView workbookViewId="0"/>
  </sheetViews>
  <sheetFormatPr defaultRowHeight="15" x14ac:dyDescent="0.25"/>
  <cols>
    <col min="1" max="1" width="67" customWidth="1"/>
    <col min="2" max="2" width="15" customWidth="1"/>
  </cols>
  <sheetData>
    <row r="1" spans="1:2" x14ac:dyDescent="0.25">
      <c r="A1" t="s">
        <v>30</v>
      </c>
    </row>
    <row r="2" spans="1:2" x14ac:dyDescent="0.25">
      <c r="A2" s="2" t="s">
        <v>311</v>
      </c>
      <c r="B2" s="2" t="s">
        <v>312</v>
      </c>
    </row>
    <row r="3" spans="1:2" x14ac:dyDescent="0.25">
      <c r="A3" t="s">
        <v>313</v>
      </c>
      <c r="B3">
        <v>71</v>
      </c>
    </row>
    <row r="4" spans="1:2" x14ac:dyDescent="0.25">
      <c r="A4" t="s">
        <v>43</v>
      </c>
      <c r="B4">
        <v>1420</v>
      </c>
    </row>
    <row r="5" spans="1:2" x14ac:dyDescent="0.25">
      <c r="A5" t="s">
        <v>42</v>
      </c>
      <c r="B5">
        <v>934</v>
      </c>
    </row>
    <row r="6" spans="1:2" x14ac:dyDescent="0.25">
      <c r="A6" t="s">
        <v>314</v>
      </c>
      <c r="B6">
        <v>853</v>
      </c>
    </row>
    <row r="7" spans="1:2" x14ac:dyDescent="0.25">
      <c r="A7" t="s">
        <v>315</v>
      </c>
      <c r="B7">
        <v>307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9"/>
  <sheetViews>
    <sheetView workbookViewId="0">
      <selection activeCell="F27" sqref="F27"/>
    </sheetView>
  </sheetViews>
  <sheetFormatPr defaultColWidth="11" defaultRowHeight="15" x14ac:dyDescent="0.25"/>
  <sheetData>
    <row r="1" spans="1:5" x14ac:dyDescent="0.25">
      <c r="A1" t="s">
        <v>31</v>
      </c>
    </row>
    <row r="2" spans="1:5" x14ac:dyDescent="0.25">
      <c r="A2" s="2" t="s">
        <v>316</v>
      </c>
      <c r="B2" s="2" t="s">
        <v>44</v>
      </c>
      <c r="C2" s="2" t="s">
        <v>45</v>
      </c>
      <c r="D2" s="2" t="s">
        <v>46</v>
      </c>
      <c r="E2" s="2" t="s">
        <v>317</v>
      </c>
    </row>
    <row r="3" spans="1:5" x14ac:dyDescent="0.25">
      <c r="A3" t="s">
        <v>318</v>
      </c>
      <c r="B3">
        <v>2</v>
      </c>
      <c r="C3">
        <v>12</v>
      </c>
      <c r="D3">
        <v>236</v>
      </c>
      <c r="E3">
        <v>586</v>
      </c>
    </row>
    <row r="4" spans="1:5" x14ac:dyDescent="0.25">
      <c r="A4" t="s">
        <v>319</v>
      </c>
      <c r="B4">
        <v>6</v>
      </c>
      <c r="C4">
        <v>78</v>
      </c>
      <c r="D4">
        <v>844</v>
      </c>
      <c r="E4">
        <v>2070</v>
      </c>
    </row>
    <row r="5" spans="1:5" x14ac:dyDescent="0.25">
      <c r="A5" t="s">
        <v>320</v>
      </c>
      <c r="B5">
        <v>82</v>
      </c>
      <c r="C5">
        <v>551</v>
      </c>
      <c r="D5">
        <v>3786</v>
      </c>
      <c r="E5">
        <v>8381</v>
      </c>
    </row>
    <row r="6" spans="1:5" x14ac:dyDescent="0.25">
      <c r="A6" t="s">
        <v>321</v>
      </c>
      <c r="B6">
        <v>186</v>
      </c>
      <c r="C6">
        <v>1263</v>
      </c>
      <c r="D6">
        <v>7221</v>
      </c>
      <c r="E6">
        <v>18388</v>
      </c>
    </row>
    <row r="7" spans="1:5" x14ac:dyDescent="0.25">
      <c r="A7" t="s">
        <v>322</v>
      </c>
      <c r="B7">
        <v>164</v>
      </c>
      <c r="C7">
        <v>825</v>
      </c>
      <c r="D7">
        <v>4154</v>
      </c>
      <c r="E7">
        <v>12566</v>
      </c>
    </row>
    <row r="8" spans="1:5" x14ac:dyDescent="0.25">
      <c r="A8" t="s">
        <v>323</v>
      </c>
      <c r="B8">
        <v>51</v>
      </c>
      <c r="C8">
        <v>267</v>
      </c>
      <c r="D8">
        <v>1115</v>
      </c>
      <c r="E8">
        <v>2818</v>
      </c>
    </row>
    <row r="9" spans="1:5" x14ac:dyDescent="0.25">
      <c r="A9" t="s">
        <v>324</v>
      </c>
      <c r="B9">
        <v>36</v>
      </c>
      <c r="C9">
        <v>149</v>
      </c>
      <c r="D9">
        <v>595</v>
      </c>
      <c r="E9">
        <v>1090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9"/>
  <sheetViews>
    <sheetView workbookViewId="0"/>
  </sheetViews>
  <sheetFormatPr defaultRowHeight="15" x14ac:dyDescent="0.25"/>
  <cols>
    <col min="1" max="1" width="57" customWidth="1"/>
    <col min="2" max="2" width="14" customWidth="1"/>
    <col min="3" max="3" width="28" customWidth="1"/>
    <col min="4" max="4" width="26" customWidth="1"/>
    <col min="5" max="5" width="29" customWidth="1"/>
  </cols>
  <sheetData>
    <row r="1" spans="1:5" x14ac:dyDescent="0.25">
      <c r="A1" t="s">
        <v>32</v>
      </c>
    </row>
    <row r="2" spans="1:5" x14ac:dyDescent="0.25">
      <c r="A2" s="2" t="s">
        <v>316</v>
      </c>
      <c r="B2" s="2" t="s">
        <v>44</v>
      </c>
      <c r="C2" s="2" t="s">
        <v>45</v>
      </c>
      <c r="D2" s="2" t="s">
        <v>46</v>
      </c>
      <c r="E2" s="2" t="s">
        <v>47</v>
      </c>
    </row>
    <row r="3" spans="1:5" x14ac:dyDescent="0.25">
      <c r="A3" t="s">
        <v>318</v>
      </c>
      <c r="B3">
        <v>0</v>
      </c>
      <c r="C3">
        <v>2</v>
      </c>
      <c r="D3">
        <v>13</v>
      </c>
      <c r="E3">
        <v>12</v>
      </c>
    </row>
    <row r="4" spans="1:5" x14ac:dyDescent="0.25">
      <c r="A4" t="s">
        <v>319</v>
      </c>
      <c r="B4">
        <v>1</v>
      </c>
      <c r="C4">
        <v>7</v>
      </c>
      <c r="D4">
        <v>36</v>
      </c>
      <c r="E4">
        <v>68</v>
      </c>
    </row>
    <row r="5" spans="1:5" x14ac:dyDescent="0.25">
      <c r="A5" t="s">
        <v>320</v>
      </c>
      <c r="B5">
        <v>34</v>
      </c>
      <c r="C5">
        <v>104</v>
      </c>
      <c r="D5">
        <v>280</v>
      </c>
      <c r="E5">
        <v>315</v>
      </c>
    </row>
    <row r="6" spans="1:5" x14ac:dyDescent="0.25">
      <c r="A6" t="s">
        <v>321</v>
      </c>
      <c r="B6">
        <v>85</v>
      </c>
      <c r="C6">
        <v>198</v>
      </c>
      <c r="D6">
        <v>585</v>
      </c>
      <c r="E6">
        <v>760</v>
      </c>
    </row>
    <row r="7" spans="1:5" x14ac:dyDescent="0.25">
      <c r="A7" t="s">
        <v>322</v>
      </c>
      <c r="B7">
        <v>56</v>
      </c>
      <c r="C7">
        <v>84</v>
      </c>
      <c r="D7">
        <v>251</v>
      </c>
      <c r="E7">
        <v>403</v>
      </c>
    </row>
    <row r="8" spans="1:5" x14ac:dyDescent="0.25">
      <c r="A8" t="s">
        <v>323</v>
      </c>
      <c r="B8">
        <v>13</v>
      </c>
      <c r="C8">
        <v>14</v>
      </c>
      <c r="D8">
        <v>45</v>
      </c>
      <c r="E8">
        <v>51</v>
      </c>
    </row>
    <row r="9" spans="1:5" x14ac:dyDescent="0.25">
      <c r="A9" t="s">
        <v>324</v>
      </c>
      <c r="B9">
        <v>2</v>
      </c>
      <c r="C9">
        <v>3</v>
      </c>
      <c r="D9">
        <v>13</v>
      </c>
      <c r="E9">
        <v>19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9"/>
  <sheetViews>
    <sheetView workbookViewId="0"/>
  </sheetViews>
  <sheetFormatPr defaultRowHeight="15" x14ac:dyDescent="0.25"/>
  <cols>
    <col min="1" max="1" width="21" customWidth="1"/>
    <col min="2" max="2" width="14" customWidth="1"/>
    <col min="3" max="3" width="28" customWidth="1"/>
    <col min="4" max="4" width="26" customWidth="1"/>
    <col min="5" max="5" width="29" customWidth="1"/>
  </cols>
  <sheetData>
    <row r="1" spans="1:5" x14ac:dyDescent="0.25">
      <c r="A1" t="s">
        <v>33</v>
      </c>
    </row>
    <row r="2" spans="1:5" x14ac:dyDescent="0.25">
      <c r="A2" s="2" t="s">
        <v>316</v>
      </c>
      <c r="B2" s="2" t="s">
        <v>44</v>
      </c>
      <c r="C2" s="2" t="s">
        <v>45</v>
      </c>
      <c r="D2" s="2" t="s">
        <v>46</v>
      </c>
      <c r="E2" s="2" t="s">
        <v>47</v>
      </c>
    </row>
    <row r="3" spans="1:5" x14ac:dyDescent="0.25">
      <c r="A3" t="s">
        <v>318</v>
      </c>
      <c r="B3">
        <v>0</v>
      </c>
      <c r="C3">
        <v>1</v>
      </c>
      <c r="D3">
        <v>4</v>
      </c>
      <c r="E3">
        <v>3</v>
      </c>
    </row>
    <row r="4" spans="1:5" x14ac:dyDescent="0.25">
      <c r="A4" t="s">
        <v>319</v>
      </c>
      <c r="B4">
        <v>4</v>
      </c>
      <c r="C4">
        <v>4</v>
      </c>
      <c r="D4">
        <v>10</v>
      </c>
      <c r="E4">
        <v>9</v>
      </c>
    </row>
    <row r="5" spans="1:5" x14ac:dyDescent="0.25">
      <c r="A5" t="s">
        <v>320</v>
      </c>
      <c r="B5">
        <v>39</v>
      </c>
      <c r="C5">
        <v>21</v>
      </c>
      <c r="D5">
        <v>59</v>
      </c>
      <c r="E5">
        <v>62</v>
      </c>
    </row>
    <row r="6" spans="1:5" x14ac:dyDescent="0.25">
      <c r="A6" t="s">
        <v>321</v>
      </c>
      <c r="B6">
        <v>103</v>
      </c>
      <c r="C6">
        <v>40</v>
      </c>
      <c r="D6">
        <v>101</v>
      </c>
      <c r="E6">
        <v>155</v>
      </c>
    </row>
    <row r="7" spans="1:5" x14ac:dyDescent="0.25">
      <c r="A7" t="s">
        <v>322</v>
      </c>
      <c r="B7">
        <v>92</v>
      </c>
      <c r="C7">
        <v>25</v>
      </c>
      <c r="D7">
        <v>48</v>
      </c>
      <c r="E7">
        <v>91</v>
      </c>
    </row>
    <row r="8" spans="1:5" x14ac:dyDescent="0.25">
      <c r="A8" t="s">
        <v>323</v>
      </c>
      <c r="B8">
        <v>24</v>
      </c>
      <c r="C8">
        <v>4</v>
      </c>
      <c r="D8">
        <v>4</v>
      </c>
      <c r="E8">
        <v>15</v>
      </c>
    </row>
    <row r="9" spans="1:5" x14ac:dyDescent="0.25">
      <c r="A9" t="s">
        <v>324</v>
      </c>
      <c r="B9">
        <v>10</v>
      </c>
      <c r="C9">
        <v>2</v>
      </c>
      <c r="D9">
        <v>4</v>
      </c>
      <c r="E9">
        <v>6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18"/>
  <sheetViews>
    <sheetView workbookViewId="0"/>
  </sheetViews>
  <sheetFormatPr defaultRowHeight="15" x14ac:dyDescent="0.25"/>
  <cols>
    <col min="1" max="1" width="7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325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4</v>
      </c>
      <c r="C3">
        <v>18</v>
      </c>
      <c r="D3">
        <v>110</v>
      </c>
      <c r="E3">
        <v>380</v>
      </c>
      <c r="F3">
        <v>508</v>
      </c>
      <c r="G3">
        <v>3</v>
      </c>
      <c r="H3">
        <v>1</v>
      </c>
      <c r="I3">
        <v>6</v>
      </c>
      <c r="J3">
        <v>1</v>
      </c>
      <c r="K3">
        <v>0</v>
      </c>
      <c r="L3">
        <v>2</v>
      </c>
      <c r="M3">
        <v>0</v>
      </c>
      <c r="N3">
        <v>2</v>
      </c>
      <c r="O3">
        <v>16</v>
      </c>
      <c r="P3">
        <v>0</v>
      </c>
      <c r="Q3">
        <v>15</v>
      </c>
      <c r="R3">
        <v>484</v>
      </c>
    </row>
    <row r="4" spans="1:18" x14ac:dyDescent="0.25">
      <c r="A4">
        <v>2008</v>
      </c>
      <c r="B4">
        <v>4</v>
      </c>
      <c r="C4">
        <v>19</v>
      </c>
      <c r="D4">
        <v>81</v>
      </c>
      <c r="E4">
        <v>425</v>
      </c>
      <c r="F4">
        <v>525</v>
      </c>
      <c r="G4">
        <v>2</v>
      </c>
      <c r="H4">
        <v>1</v>
      </c>
      <c r="I4">
        <v>9</v>
      </c>
      <c r="J4">
        <v>0</v>
      </c>
      <c r="K4">
        <v>1</v>
      </c>
      <c r="L4">
        <v>10</v>
      </c>
      <c r="M4">
        <v>0</v>
      </c>
      <c r="N4">
        <v>1</v>
      </c>
      <c r="O4">
        <v>9</v>
      </c>
      <c r="P4">
        <v>2</v>
      </c>
      <c r="Q4">
        <v>16</v>
      </c>
      <c r="R4">
        <v>497</v>
      </c>
    </row>
    <row r="5" spans="1:18" x14ac:dyDescent="0.25">
      <c r="A5">
        <v>2009</v>
      </c>
      <c r="B5">
        <v>5</v>
      </c>
      <c r="C5">
        <v>15</v>
      </c>
      <c r="D5">
        <v>85</v>
      </c>
      <c r="E5">
        <v>471</v>
      </c>
      <c r="F5">
        <v>571</v>
      </c>
      <c r="G5">
        <v>2</v>
      </c>
      <c r="H5">
        <v>2</v>
      </c>
      <c r="I5">
        <v>14</v>
      </c>
      <c r="J5">
        <v>1</v>
      </c>
      <c r="K5">
        <v>0</v>
      </c>
      <c r="L5">
        <v>3</v>
      </c>
      <c r="M5">
        <v>1</v>
      </c>
      <c r="N5">
        <v>0</v>
      </c>
      <c r="O5">
        <v>6</v>
      </c>
      <c r="P5">
        <v>1</v>
      </c>
      <c r="Q5">
        <v>13</v>
      </c>
      <c r="R5">
        <v>548</v>
      </c>
    </row>
    <row r="6" spans="1:18" x14ac:dyDescent="0.25">
      <c r="A6">
        <v>2010</v>
      </c>
      <c r="B6">
        <v>4</v>
      </c>
      <c r="C6">
        <v>14</v>
      </c>
      <c r="D6">
        <v>99</v>
      </c>
      <c r="E6">
        <v>539</v>
      </c>
      <c r="F6">
        <v>652</v>
      </c>
      <c r="G6">
        <v>3</v>
      </c>
      <c r="H6">
        <v>0</v>
      </c>
      <c r="I6">
        <v>12</v>
      </c>
      <c r="J6">
        <v>0</v>
      </c>
      <c r="K6">
        <v>2</v>
      </c>
      <c r="L6">
        <v>7</v>
      </c>
      <c r="M6">
        <v>0</v>
      </c>
      <c r="N6">
        <v>4</v>
      </c>
      <c r="O6">
        <v>12</v>
      </c>
      <c r="P6">
        <v>1</v>
      </c>
      <c r="Q6">
        <v>8</v>
      </c>
      <c r="R6">
        <v>621</v>
      </c>
    </row>
    <row r="7" spans="1:18" x14ac:dyDescent="0.25">
      <c r="A7">
        <v>2011</v>
      </c>
      <c r="B7">
        <v>10</v>
      </c>
      <c r="C7">
        <v>12</v>
      </c>
      <c r="D7">
        <v>128</v>
      </c>
      <c r="E7">
        <v>670</v>
      </c>
      <c r="F7">
        <v>810</v>
      </c>
      <c r="G7">
        <v>5</v>
      </c>
      <c r="H7">
        <v>0</v>
      </c>
      <c r="I7">
        <v>16</v>
      </c>
      <c r="J7">
        <v>2</v>
      </c>
      <c r="K7">
        <v>0</v>
      </c>
      <c r="L7">
        <v>9</v>
      </c>
      <c r="M7">
        <v>1</v>
      </c>
      <c r="N7">
        <v>0</v>
      </c>
      <c r="O7">
        <v>11</v>
      </c>
      <c r="P7">
        <v>2</v>
      </c>
      <c r="Q7">
        <v>12</v>
      </c>
      <c r="R7">
        <v>774</v>
      </c>
    </row>
    <row r="8" spans="1:18" x14ac:dyDescent="0.25">
      <c r="A8">
        <v>2012</v>
      </c>
      <c r="B8">
        <v>5</v>
      </c>
      <c r="C8">
        <v>14</v>
      </c>
      <c r="D8">
        <v>121</v>
      </c>
      <c r="E8">
        <v>711</v>
      </c>
      <c r="F8">
        <v>846</v>
      </c>
      <c r="G8">
        <v>4</v>
      </c>
      <c r="H8">
        <v>2</v>
      </c>
      <c r="I8">
        <v>13</v>
      </c>
      <c r="J8">
        <v>0</v>
      </c>
      <c r="K8">
        <v>1</v>
      </c>
      <c r="L8">
        <v>13</v>
      </c>
      <c r="M8">
        <v>0</v>
      </c>
      <c r="N8">
        <v>0</v>
      </c>
      <c r="O8">
        <v>15</v>
      </c>
      <c r="P8">
        <v>1</v>
      </c>
      <c r="Q8">
        <v>11</v>
      </c>
      <c r="R8">
        <v>805</v>
      </c>
    </row>
    <row r="9" spans="1:18" x14ac:dyDescent="0.25">
      <c r="A9">
        <v>2013</v>
      </c>
      <c r="B9">
        <v>6</v>
      </c>
      <c r="C9">
        <v>11</v>
      </c>
      <c r="D9">
        <v>140</v>
      </c>
      <c r="E9">
        <v>614</v>
      </c>
      <c r="F9">
        <v>765</v>
      </c>
      <c r="G9">
        <v>4</v>
      </c>
      <c r="H9">
        <v>3</v>
      </c>
      <c r="I9">
        <v>16</v>
      </c>
      <c r="J9">
        <v>0</v>
      </c>
      <c r="K9">
        <v>0</v>
      </c>
      <c r="L9">
        <v>15</v>
      </c>
      <c r="M9">
        <v>0</v>
      </c>
      <c r="N9">
        <v>1</v>
      </c>
      <c r="O9">
        <v>15</v>
      </c>
      <c r="P9">
        <v>2</v>
      </c>
      <c r="Q9">
        <v>7</v>
      </c>
      <c r="R9">
        <v>719</v>
      </c>
    </row>
    <row r="10" spans="1:18" x14ac:dyDescent="0.25">
      <c r="A10">
        <v>2014</v>
      </c>
      <c r="B10">
        <v>2</v>
      </c>
      <c r="C10">
        <v>18</v>
      </c>
      <c r="D10">
        <v>132</v>
      </c>
      <c r="E10">
        <v>654</v>
      </c>
      <c r="F10">
        <v>804</v>
      </c>
      <c r="G10">
        <v>1</v>
      </c>
      <c r="H10">
        <v>4</v>
      </c>
      <c r="I10">
        <v>16</v>
      </c>
      <c r="J10">
        <v>0</v>
      </c>
      <c r="K10">
        <v>1</v>
      </c>
      <c r="L10">
        <v>13</v>
      </c>
      <c r="M10">
        <v>0</v>
      </c>
      <c r="N10">
        <v>1</v>
      </c>
      <c r="O10">
        <v>16</v>
      </c>
      <c r="P10">
        <v>1</v>
      </c>
      <c r="Q10">
        <v>12</v>
      </c>
      <c r="R10">
        <v>759</v>
      </c>
    </row>
    <row r="11" spans="1:18" x14ac:dyDescent="0.25">
      <c r="A11">
        <v>2015</v>
      </c>
      <c r="B11">
        <v>4</v>
      </c>
      <c r="C11">
        <v>9</v>
      </c>
      <c r="D11">
        <v>99</v>
      </c>
      <c r="E11">
        <v>518</v>
      </c>
      <c r="F11">
        <v>626</v>
      </c>
      <c r="G11">
        <v>3</v>
      </c>
      <c r="H11">
        <v>0</v>
      </c>
      <c r="I11">
        <v>11</v>
      </c>
      <c r="J11">
        <v>1</v>
      </c>
      <c r="K11">
        <v>1</v>
      </c>
      <c r="L11">
        <v>12</v>
      </c>
      <c r="M11">
        <v>0</v>
      </c>
      <c r="N11">
        <v>1</v>
      </c>
      <c r="O11">
        <v>12</v>
      </c>
      <c r="P11">
        <v>0</v>
      </c>
      <c r="Q11">
        <v>7</v>
      </c>
      <c r="R11">
        <v>591</v>
      </c>
    </row>
    <row r="12" spans="1:18" x14ac:dyDescent="0.25">
      <c r="A12">
        <v>2016</v>
      </c>
      <c r="B12">
        <v>6</v>
      </c>
      <c r="C12">
        <v>27</v>
      </c>
      <c r="D12">
        <v>167</v>
      </c>
      <c r="E12">
        <v>910</v>
      </c>
      <c r="F12">
        <v>1104</v>
      </c>
      <c r="G12">
        <v>3</v>
      </c>
      <c r="H12">
        <v>7</v>
      </c>
      <c r="I12">
        <v>30</v>
      </c>
      <c r="J12">
        <v>1</v>
      </c>
      <c r="K12">
        <v>0</v>
      </c>
      <c r="L12">
        <v>16</v>
      </c>
      <c r="M12">
        <v>0</v>
      </c>
      <c r="N12">
        <v>2</v>
      </c>
      <c r="O12">
        <v>25</v>
      </c>
      <c r="P12">
        <v>2</v>
      </c>
      <c r="Q12">
        <v>18</v>
      </c>
      <c r="R12">
        <v>1033</v>
      </c>
    </row>
    <row r="13" spans="1:18" x14ac:dyDescent="0.25">
      <c r="A13">
        <v>2017</v>
      </c>
      <c r="B13">
        <v>9</v>
      </c>
      <c r="C13">
        <v>28</v>
      </c>
      <c r="D13">
        <v>148</v>
      </c>
      <c r="E13">
        <v>895</v>
      </c>
      <c r="F13">
        <v>1071</v>
      </c>
      <c r="G13">
        <v>8</v>
      </c>
      <c r="H13">
        <v>4</v>
      </c>
      <c r="I13">
        <v>21</v>
      </c>
      <c r="J13">
        <v>0</v>
      </c>
      <c r="K13">
        <v>0</v>
      </c>
      <c r="L13">
        <v>7</v>
      </c>
      <c r="M13">
        <v>0</v>
      </c>
      <c r="N13">
        <v>1</v>
      </c>
      <c r="O13">
        <v>11</v>
      </c>
      <c r="P13">
        <v>1</v>
      </c>
      <c r="Q13">
        <v>23</v>
      </c>
      <c r="R13">
        <v>1032</v>
      </c>
    </row>
    <row r="14" spans="1:18" x14ac:dyDescent="0.25">
      <c r="A14">
        <v>2018</v>
      </c>
      <c r="B14">
        <v>7</v>
      </c>
      <c r="C14">
        <v>19</v>
      </c>
      <c r="D14">
        <v>187</v>
      </c>
      <c r="E14">
        <v>863</v>
      </c>
      <c r="F14">
        <v>1069</v>
      </c>
      <c r="G14">
        <v>6</v>
      </c>
      <c r="H14">
        <v>0</v>
      </c>
      <c r="I14">
        <v>16</v>
      </c>
      <c r="J14">
        <v>0</v>
      </c>
      <c r="K14">
        <v>0</v>
      </c>
      <c r="L14">
        <v>8</v>
      </c>
      <c r="M14">
        <v>1</v>
      </c>
      <c r="N14">
        <v>3</v>
      </c>
      <c r="O14">
        <v>14</v>
      </c>
      <c r="P14">
        <v>0</v>
      </c>
      <c r="Q14">
        <v>16</v>
      </c>
      <c r="R14">
        <v>1031</v>
      </c>
    </row>
    <row r="15" spans="1:18" x14ac:dyDescent="0.25">
      <c r="A15">
        <v>2019</v>
      </c>
      <c r="B15">
        <v>14</v>
      </c>
      <c r="C15">
        <v>25</v>
      </c>
      <c r="D15">
        <v>154</v>
      </c>
      <c r="E15">
        <v>812</v>
      </c>
      <c r="F15">
        <v>991</v>
      </c>
      <c r="G15">
        <v>8</v>
      </c>
      <c r="H15">
        <v>2</v>
      </c>
      <c r="I15">
        <v>16</v>
      </c>
      <c r="J15">
        <v>0</v>
      </c>
      <c r="K15">
        <v>1</v>
      </c>
      <c r="L15">
        <v>9</v>
      </c>
      <c r="M15">
        <v>2</v>
      </c>
      <c r="N15">
        <v>5</v>
      </c>
      <c r="O15">
        <v>17</v>
      </c>
      <c r="P15">
        <v>4</v>
      </c>
      <c r="Q15">
        <v>17</v>
      </c>
      <c r="R15">
        <v>949</v>
      </c>
    </row>
    <row r="16" spans="1:18" x14ac:dyDescent="0.25">
      <c r="A16">
        <v>2020</v>
      </c>
      <c r="B16">
        <v>13</v>
      </c>
      <c r="C16">
        <v>22</v>
      </c>
      <c r="D16">
        <v>102</v>
      </c>
      <c r="E16">
        <v>405</v>
      </c>
      <c r="F16">
        <v>529</v>
      </c>
      <c r="G16">
        <v>9</v>
      </c>
      <c r="H16">
        <v>7</v>
      </c>
      <c r="I16">
        <v>22</v>
      </c>
      <c r="J16">
        <v>0</v>
      </c>
      <c r="K16">
        <v>1</v>
      </c>
      <c r="L16">
        <v>4</v>
      </c>
      <c r="M16">
        <v>2</v>
      </c>
      <c r="N16">
        <v>2</v>
      </c>
      <c r="O16">
        <v>11</v>
      </c>
      <c r="P16">
        <v>2</v>
      </c>
      <c r="Q16">
        <v>12</v>
      </c>
      <c r="R16">
        <v>492</v>
      </c>
    </row>
    <row r="17" spans="1:18" x14ac:dyDescent="0.25">
      <c r="A17">
        <v>2021</v>
      </c>
      <c r="B17">
        <v>16</v>
      </c>
      <c r="C17">
        <v>55</v>
      </c>
      <c r="D17">
        <v>278</v>
      </c>
      <c r="E17">
        <v>479</v>
      </c>
      <c r="F17">
        <v>812</v>
      </c>
      <c r="G17">
        <v>12</v>
      </c>
      <c r="H17">
        <v>7</v>
      </c>
      <c r="I17">
        <v>14</v>
      </c>
      <c r="J17">
        <v>0</v>
      </c>
      <c r="K17">
        <v>1</v>
      </c>
      <c r="L17">
        <v>9</v>
      </c>
      <c r="M17">
        <v>0</v>
      </c>
      <c r="N17">
        <v>7</v>
      </c>
      <c r="O17">
        <v>17</v>
      </c>
      <c r="P17">
        <v>4</v>
      </c>
      <c r="Q17">
        <v>40</v>
      </c>
      <c r="R17">
        <v>772</v>
      </c>
    </row>
    <row r="18" spans="1:18" x14ac:dyDescent="0.25">
      <c r="A18">
        <v>2022</v>
      </c>
      <c r="B18">
        <v>24</v>
      </c>
      <c r="C18">
        <v>74</v>
      </c>
      <c r="D18">
        <v>371</v>
      </c>
      <c r="E18">
        <v>417</v>
      </c>
      <c r="F18">
        <v>862</v>
      </c>
      <c r="G18">
        <v>20</v>
      </c>
      <c r="H18">
        <v>4</v>
      </c>
      <c r="I18">
        <v>15</v>
      </c>
      <c r="J18">
        <v>1</v>
      </c>
      <c r="K18">
        <v>4</v>
      </c>
      <c r="L18">
        <v>13</v>
      </c>
      <c r="M18">
        <v>1</v>
      </c>
      <c r="N18">
        <v>14</v>
      </c>
      <c r="O18">
        <v>21</v>
      </c>
      <c r="P18">
        <v>2</v>
      </c>
      <c r="Q18">
        <v>52</v>
      </c>
      <c r="R18">
        <v>813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workbookViewId="0">
      <selection activeCell="D19" sqref="D19"/>
    </sheetView>
  </sheetViews>
  <sheetFormatPr defaultColWidth="7.140625" defaultRowHeight="15" x14ac:dyDescent="0.25"/>
  <cols>
    <col min="2" max="2" width="9.5703125" customWidth="1"/>
    <col min="3" max="3" width="12.7109375" customWidth="1"/>
    <col min="4" max="4" width="9.5703125" customWidth="1"/>
    <col min="5" max="5" width="11.140625" customWidth="1"/>
    <col min="6" max="6" width="15" customWidth="1"/>
    <col min="7" max="7" width="32.42578125" customWidth="1"/>
  </cols>
  <sheetData>
    <row r="1" spans="1:19" x14ac:dyDescent="0.25">
      <c r="A1" t="s">
        <v>9</v>
      </c>
    </row>
    <row r="2" spans="1:19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/>
      <c r="H2" s="2" t="s">
        <v>49</v>
      </c>
      <c r="I2" s="2" t="s">
        <v>50</v>
      </c>
      <c r="J2" s="2" t="s">
        <v>51</v>
      </c>
      <c r="K2" s="2" t="s">
        <v>52</v>
      </c>
      <c r="L2" s="2" t="s">
        <v>53</v>
      </c>
      <c r="M2" s="2" t="s">
        <v>54</v>
      </c>
      <c r="N2" s="2" t="s">
        <v>55</v>
      </c>
      <c r="O2" s="2" t="s">
        <v>56</v>
      </c>
      <c r="P2" s="2" t="s">
        <v>57</v>
      </c>
      <c r="Q2" s="2" t="s">
        <v>58</v>
      </c>
      <c r="R2" s="2" t="s">
        <v>59</v>
      </c>
      <c r="S2" s="2" t="s">
        <v>60</v>
      </c>
    </row>
    <row r="3" spans="1:19" x14ac:dyDescent="0.25">
      <c r="A3">
        <v>2007</v>
      </c>
      <c r="B3">
        <v>67</v>
      </c>
      <c r="C3">
        <v>630</v>
      </c>
      <c r="D3">
        <v>2791</v>
      </c>
      <c r="E3">
        <v>7600</v>
      </c>
      <c r="F3">
        <v>11021</v>
      </c>
      <c r="H3">
        <v>21</v>
      </c>
      <c r="I3">
        <v>61</v>
      </c>
      <c r="J3">
        <v>280</v>
      </c>
      <c r="K3">
        <v>6</v>
      </c>
      <c r="L3">
        <v>35</v>
      </c>
      <c r="M3">
        <v>290</v>
      </c>
      <c r="N3">
        <v>10</v>
      </c>
      <c r="O3">
        <v>37</v>
      </c>
      <c r="P3">
        <v>184</v>
      </c>
      <c r="Q3">
        <v>30</v>
      </c>
      <c r="R3">
        <v>497</v>
      </c>
      <c r="S3">
        <v>10266</v>
      </c>
    </row>
    <row r="4" spans="1:19" x14ac:dyDescent="0.25">
      <c r="A4">
        <v>2008</v>
      </c>
      <c r="B4">
        <v>51</v>
      </c>
      <c r="C4">
        <v>891</v>
      </c>
      <c r="D4">
        <v>2427</v>
      </c>
      <c r="E4">
        <v>7745</v>
      </c>
      <c r="F4">
        <v>11063</v>
      </c>
      <c r="H4">
        <v>12</v>
      </c>
      <c r="I4">
        <v>45</v>
      </c>
      <c r="J4">
        <v>300</v>
      </c>
      <c r="K4">
        <v>3</v>
      </c>
      <c r="L4">
        <v>40</v>
      </c>
      <c r="M4">
        <v>374</v>
      </c>
      <c r="N4">
        <v>5</v>
      </c>
      <c r="O4">
        <v>24</v>
      </c>
      <c r="P4">
        <v>226</v>
      </c>
      <c r="Q4">
        <v>31</v>
      </c>
      <c r="R4">
        <v>782</v>
      </c>
      <c r="S4">
        <v>10163</v>
      </c>
    </row>
    <row r="5" spans="1:19" x14ac:dyDescent="0.25">
      <c r="A5">
        <v>2009</v>
      </c>
      <c r="B5">
        <v>58</v>
      </c>
      <c r="C5">
        <v>351</v>
      </c>
      <c r="D5">
        <v>2316</v>
      </c>
      <c r="E5">
        <v>9112</v>
      </c>
      <c r="F5">
        <v>11779</v>
      </c>
      <c r="H5">
        <v>14</v>
      </c>
      <c r="I5">
        <v>43</v>
      </c>
      <c r="J5">
        <v>317</v>
      </c>
      <c r="K5">
        <v>3</v>
      </c>
      <c r="L5">
        <v>32</v>
      </c>
      <c r="M5">
        <v>391</v>
      </c>
      <c r="N5">
        <v>11</v>
      </c>
      <c r="O5">
        <v>25</v>
      </c>
      <c r="P5">
        <v>236</v>
      </c>
      <c r="Q5">
        <v>30</v>
      </c>
      <c r="R5">
        <v>251</v>
      </c>
      <c r="S5">
        <v>10835</v>
      </c>
    </row>
    <row r="6" spans="1:19" x14ac:dyDescent="0.25">
      <c r="A6">
        <v>2010</v>
      </c>
      <c r="B6">
        <v>48</v>
      </c>
      <c r="C6">
        <v>403</v>
      </c>
      <c r="D6">
        <v>2869</v>
      </c>
      <c r="E6">
        <v>10612</v>
      </c>
      <c r="F6">
        <v>13884</v>
      </c>
      <c r="H6">
        <v>23</v>
      </c>
      <c r="I6">
        <v>48</v>
      </c>
      <c r="J6">
        <v>460</v>
      </c>
      <c r="K6">
        <v>1</v>
      </c>
      <c r="L6">
        <v>18</v>
      </c>
      <c r="M6">
        <v>470</v>
      </c>
      <c r="N6">
        <v>6</v>
      </c>
      <c r="O6">
        <v>47</v>
      </c>
      <c r="P6">
        <v>260</v>
      </c>
      <c r="Q6">
        <v>18</v>
      </c>
      <c r="R6">
        <v>290</v>
      </c>
      <c r="S6">
        <v>12693</v>
      </c>
    </row>
    <row r="7" spans="1:19" x14ac:dyDescent="0.25">
      <c r="A7">
        <v>2011</v>
      </c>
      <c r="B7">
        <v>54</v>
      </c>
      <c r="C7">
        <v>482</v>
      </c>
      <c r="D7">
        <v>3089</v>
      </c>
      <c r="E7">
        <v>12696</v>
      </c>
      <c r="F7">
        <v>16267</v>
      </c>
      <c r="H7">
        <v>14</v>
      </c>
      <c r="I7">
        <v>49</v>
      </c>
      <c r="J7">
        <v>420</v>
      </c>
      <c r="K7">
        <v>4</v>
      </c>
      <c r="L7">
        <v>28</v>
      </c>
      <c r="M7">
        <v>480</v>
      </c>
      <c r="N7">
        <v>11</v>
      </c>
      <c r="O7">
        <v>58</v>
      </c>
      <c r="P7">
        <v>308</v>
      </c>
      <c r="Q7">
        <v>25</v>
      </c>
      <c r="R7">
        <v>347</v>
      </c>
      <c r="S7">
        <v>15059</v>
      </c>
    </row>
    <row r="8" spans="1:19" x14ac:dyDescent="0.25">
      <c r="A8">
        <v>2012</v>
      </c>
      <c r="B8">
        <v>66</v>
      </c>
      <c r="C8">
        <v>464</v>
      </c>
      <c r="D8">
        <v>3242</v>
      </c>
      <c r="E8">
        <v>13037</v>
      </c>
      <c r="F8">
        <v>16743</v>
      </c>
      <c r="H8">
        <v>26</v>
      </c>
      <c r="I8">
        <v>62</v>
      </c>
      <c r="J8">
        <v>514</v>
      </c>
      <c r="K8">
        <v>3</v>
      </c>
      <c r="L8">
        <v>34</v>
      </c>
      <c r="M8">
        <v>559</v>
      </c>
      <c r="N8">
        <v>8</v>
      </c>
      <c r="O8">
        <v>54</v>
      </c>
      <c r="P8">
        <v>351</v>
      </c>
      <c r="Q8">
        <v>29</v>
      </c>
      <c r="R8">
        <v>314</v>
      </c>
      <c r="S8">
        <v>15318</v>
      </c>
    </row>
    <row r="9" spans="1:19" x14ac:dyDescent="0.25">
      <c r="A9">
        <v>2013</v>
      </c>
      <c r="B9">
        <v>68</v>
      </c>
      <c r="C9">
        <v>396</v>
      </c>
      <c r="D9">
        <v>2907</v>
      </c>
      <c r="E9">
        <v>11469</v>
      </c>
      <c r="F9">
        <v>14772</v>
      </c>
      <c r="H9">
        <v>21</v>
      </c>
      <c r="I9">
        <v>49</v>
      </c>
      <c r="J9">
        <v>419</v>
      </c>
      <c r="K9">
        <v>1</v>
      </c>
      <c r="L9">
        <v>34</v>
      </c>
      <c r="M9">
        <v>491</v>
      </c>
      <c r="N9">
        <v>10</v>
      </c>
      <c r="O9">
        <v>64</v>
      </c>
      <c r="P9">
        <v>353</v>
      </c>
      <c r="Q9">
        <v>36</v>
      </c>
      <c r="R9">
        <v>249</v>
      </c>
      <c r="S9">
        <v>13509</v>
      </c>
    </row>
    <row r="10" spans="1:19" x14ac:dyDescent="0.25">
      <c r="A10">
        <v>2014</v>
      </c>
      <c r="B10">
        <v>57</v>
      </c>
      <c r="C10">
        <v>424</v>
      </c>
      <c r="D10">
        <v>3046</v>
      </c>
      <c r="E10">
        <v>12118</v>
      </c>
      <c r="F10">
        <v>15588</v>
      </c>
      <c r="H10">
        <v>23</v>
      </c>
      <c r="I10">
        <v>62</v>
      </c>
      <c r="J10">
        <v>476</v>
      </c>
      <c r="K10">
        <v>1</v>
      </c>
      <c r="L10">
        <v>37</v>
      </c>
      <c r="M10">
        <v>509</v>
      </c>
      <c r="N10">
        <v>13</v>
      </c>
      <c r="O10">
        <v>42</v>
      </c>
      <c r="P10">
        <v>302</v>
      </c>
      <c r="Q10">
        <v>20</v>
      </c>
      <c r="R10">
        <v>283</v>
      </c>
      <c r="S10">
        <v>14301</v>
      </c>
    </row>
    <row r="11" spans="1:19" x14ac:dyDescent="0.25">
      <c r="A11">
        <v>2015</v>
      </c>
      <c r="B11">
        <v>66</v>
      </c>
      <c r="C11">
        <v>522</v>
      </c>
      <c r="D11">
        <v>3230</v>
      </c>
      <c r="E11">
        <v>14600</v>
      </c>
      <c r="F11">
        <v>18352</v>
      </c>
      <c r="H11">
        <v>26</v>
      </c>
      <c r="I11">
        <v>56</v>
      </c>
      <c r="J11">
        <v>464</v>
      </c>
      <c r="K11">
        <v>2</v>
      </c>
      <c r="L11">
        <v>33</v>
      </c>
      <c r="M11">
        <v>478</v>
      </c>
      <c r="N11">
        <v>11</v>
      </c>
      <c r="O11">
        <v>73</v>
      </c>
      <c r="P11">
        <v>326</v>
      </c>
      <c r="Q11">
        <v>27</v>
      </c>
      <c r="R11">
        <v>360</v>
      </c>
      <c r="S11">
        <v>17084</v>
      </c>
    </row>
    <row r="12" spans="1:19" x14ac:dyDescent="0.25">
      <c r="A12">
        <v>2016</v>
      </c>
      <c r="B12">
        <v>81</v>
      </c>
      <c r="C12">
        <v>593</v>
      </c>
      <c r="D12">
        <v>3342</v>
      </c>
      <c r="E12">
        <v>15222</v>
      </c>
      <c r="F12">
        <v>19157</v>
      </c>
      <c r="H12">
        <v>33</v>
      </c>
      <c r="I12">
        <v>91</v>
      </c>
      <c r="J12">
        <v>613</v>
      </c>
      <c r="K12">
        <v>7</v>
      </c>
      <c r="L12">
        <v>26</v>
      </c>
      <c r="M12">
        <v>434</v>
      </c>
      <c r="N12">
        <v>11</v>
      </c>
      <c r="O12">
        <v>81</v>
      </c>
      <c r="P12">
        <v>326</v>
      </c>
      <c r="Q12">
        <v>30</v>
      </c>
      <c r="R12">
        <v>395</v>
      </c>
      <c r="S12">
        <v>17784</v>
      </c>
    </row>
    <row r="13" spans="1:19" x14ac:dyDescent="0.25">
      <c r="A13">
        <v>2017</v>
      </c>
      <c r="B13">
        <v>86</v>
      </c>
      <c r="C13">
        <v>526</v>
      </c>
      <c r="D13">
        <v>3218</v>
      </c>
      <c r="E13">
        <v>13599</v>
      </c>
      <c r="F13">
        <v>17343</v>
      </c>
      <c r="H13">
        <v>38</v>
      </c>
      <c r="I13">
        <v>67</v>
      </c>
      <c r="J13">
        <v>537</v>
      </c>
      <c r="K13">
        <v>4</v>
      </c>
      <c r="L13">
        <v>25</v>
      </c>
      <c r="M13">
        <v>380</v>
      </c>
      <c r="N13">
        <v>9</v>
      </c>
      <c r="O13">
        <v>67</v>
      </c>
      <c r="P13">
        <v>276</v>
      </c>
      <c r="Q13">
        <v>35</v>
      </c>
      <c r="R13">
        <v>367</v>
      </c>
      <c r="S13">
        <v>16149</v>
      </c>
    </row>
    <row r="14" spans="1:19" x14ac:dyDescent="0.25">
      <c r="A14">
        <v>2018</v>
      </c>
      <c r="B14">
        <v>87</v>
      </c>
      <c r="C14">
        <v>496</v>
      </c>
      <c r="D14">
        <v>3112</v>
      </c>
      <c r="E14">
        <v>13098</v>
      </c>
      <c r="F14">
        <v>16706</v>
      </c>
      <c r="H14">
        <v>35</v>
      </c>
      <c r="I14">
        <v>54</v>
      </c>
      <c r="J14">
        <v>513</v>
      </c>
      <c r="K14">
        <v>3</v>
      </c>
      <c r="L14">
        <v>27</v>
      </c>
      <c r="M14">
        <v>409</v>
      </c>
      <c r="N14">
        <v>25</v>
      </c>
      <c r="O14">
        <v>82</v>
      </c>
      <c r="P14">
        <v>300</v>
      </c>
      <c r="Q14">
        <v>24</v>
      </c>
      <c r="R14">
        <v>333</v>
      </c>
      <c r="S14">
        <v>15482</v>
      </c>
    </row>
    <row r="15" spans="1:19" x14ac:dyDescent="0.25">
      <c r="A15">
        <v>2019</v>
      </c>
      <c r="B15">
        <v>95</v>
      </c>
      <c r="C15">
        <v>549</v>
      </c>
      <c r="D15">
        <v>2846</v>
      </c>
      <c r="E15">
        <v>12474</v>
      </c>
      <c r="F15">
        <v>15869</v>
      </c>
      <c r="H15">
        <v>36</v>
      </c>
      <c r="I15">
        <v>59</v>
      </c>
      <c r="J15">
        <v>495</v>
      </c>
      <c r="K15">
        <v>4</v>
      </c>
      <c r="L15">
        <v>15</v>
      </c>
      <c r="M15">
        <v>351</v>
      </c>
      <c r="N15">
        <v>12</v>
      </c>
      <c r="O15">
        <v>81</v>
      </c>
      <c r="P15">
        <v>272</v>
      </c>
      <c r="Q15">
        <v>43</v>
      </c>
      <c r="R15">
        <v>394</v>
      </c>
      <c r="S15">
        <v>14751</v>
      </c>
    </row>
    <row r="16" spans="1:19" x14ac:dyDescent="0.25">
      <c r="A16">
        <v>2020</v>
      </c>
      <c r="B16">
        <v>113</v>
      </c>
      <c r="C16">
        <v>405</v>
      </c>
      <c r="D16">
        <v>2046</v>
      </c>
      <c r="E16">
        <v>7242</v>
      </c>
      <c r="F16">
        <v>9693</v>
      </c>
      <c r="H16">
        <v>35</v>
      </c>
      <c r="I16">
        <v>72</v>
      </c>
      <c r="J16">
        <v>338</v>
      </c>
      <c r="K16">
        <v>5</v>
      </c>
      <c r="L16">
        <v>14</v>
      </c>
      <c r="M16">
        <v>172</v>
      </c>
      <c r="N16">
        <v>15</v>
      </c>
      <c r="O16">
        <v>39</v>
      </c>
      <c r="P16">
        <v>157</v>
      </c>
      <c r="Q16">
        <v>58</v>
      </c>
      <c r="R16">
        <v>280</v>
      </c>
      <c r="S16">
        <v>9026</v>
      </c>
    </row>
    <row r="17" spans="1:19" x14ac:dyDescent="0.25">
      <c r="A17">
        <v>2021</v>
      </c>
      <c r="B17">
        <v>107</v>
      </c>
      <c r="C17">
        <v>743</v>
      </c>
      <c r="D17">
        <v>4552</v>
      </c>
      <c r="E17">
        <v>7352</v>
      </c>
      <c r="F17">
        <v>12647</v>
      </c>
      <c r="H17">
        <v>38</v>
      </c>
      <c r="I17">
        <v>59</v>
      </c>
      <c r="J17">
        <v>307</v>
      </c>
      <c r="K17">
        <v>0</v>
      </c>
      <c r="L17">
        <v>18</v>
      </c>
      <c r="M17">
        <v>157</v>
      </c>
      <c r="N17">
        <v>15</v>
      </c>
      <c r="O17">
        <v>97</v>
      </c>
      <c r="P17">
        <v>233</v>
      </c>
      <c r="Q17">
        <v>54</v>
      </c>
      <c r="R17">
        <v>569</v>
      </c>
      <c r="S17">
        <v>11950</v>
      </c>
    </row>
    <row r="18" spans="1:19" x14ac:dyDescent="0.25">
      <c r="A18">
        <v>2022</v>
      </c>
      <c r="B18">
        <v>125</v>
      </c>
      <c r="C18">
        <v>1028</v>
      </c>
      <c r="D18">
        <v>5734</v>
      </c>
      <c r="E18">
        <v>6713</v>
      </c>
      <c r="F18">
        <v>13475</v>
      </c>
      <c r="H18">
        <v>49</v>
      </c>
      <c r="I18">
        <v>84</v>
      </c>
      <c r="J18">
        <v>321</v>
      </c>
      <c r="K18">
        <v>5</v>
      </c>
      <c r="L18">
        <v>32</v>
      </c>
      <c r="M18">
        <v>196</v>
      </c>
      <c r="N18">
        <v>28</v>
      </c>
      <c r="O18">
        <v>120</v>
      </c>
      <c r="P18">
        <v>241</v>
      </c>
      <c r="Q18">
        <v>43</v>
      </c>
      <c r="R18">
        <v>791</v>
      </c>
      <c r="S18">
        <v>12717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workbookViewId="0">
      <selection activeCell="H27" sqref="H27"/>
    </sheetView>
  </sheetViews>
  <sheetFormatPr defaultRowHeight="15" x14ac:dyDescent="0.25"/>
  <cols>
    <col min="1" max="1" width="21" customWidth="1"/>
    <col min="2" max="2" width="7.42578125" customWidth="1"/>
    <col min="3" max="3" width="13.7109375" customWidth="1"/>
    <col min="4" max="4" width="18.42578125" customWidth="1"/>
    <col min="5" max="5" width="16.42578125" customWidth="1"/>
    <col min="6" max="6" width="12.42578125" customWidth="1"/>
    <col min="7" max="7" width="20.1406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10</v>
      </c>
    </row>
    <row r="2" spans="1:18" x14ac:dyDescent="0.25">
      <c r="A2" s="2" t="s">
        <v>61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62</v>
      </c>
      <c r="B3">
        <v>28</v>
      </c>
      <c r="C3">
        <v>92</v>
      </c>
      <c r="D3">
        <v>259</v>
      </c>
      <c r="E3">
        <v>463</v>
      </c>
      <c r="F3">
        <v>814</v>
      </c>
      <c r="G3">
        <v>11</v>
      </c>
      <c r="H3">
        <v>5</v>
      </c>
      <c r="I3">
        <v>29</v>
      </c>
      <c r="J3">
        <v>1</v>
      </c>
      <c r="K3">
        <v>0</v>
      </c>
      <c r="L3">
        <v>3</v>
      </c>
      <c r="M3">
        <v>2</v>
      </c>
      <c r="N3">
        <v>5</v>
      </c>
      <c r="O3">
        <v>25</v>
      </c>
      <c r="P3">
        <v>14</v>
      </c>
      <c r="Q3">
        <v>82</v>
      </c>
      <c r="R3">
        <v>757</v>
      </c>
    </row>
    <row r="4" spans="1:18" x14ac:dyDescent="0.25">
      <c r="A4" t="s">
        <v>63</v>
      </c>
      <c r="B4">
        <v>21</v>
      </c>
      <c r="C4">
        <v>85</v>
      </c>
      <c r="D4">
        <v>227</v>
      </c>
      <c r="E4">
        <v>323</v>
      </c>
      <c r="F4">
        <v>635</v>
      </c>
      <c r="G4">
        <v>8</v>
      </c>
      <c r="H4">
        <v>6</v>
      </c>
      <c r="I4">
        <v>17</v>
      </c>
      <c r="J4">
        <v>0</v>
      </c>
      <c r="K4">
        <v>0</v>
      </c>
      <c r="L4">
        <v>4</v>
      </c>
      <c r="M4">
        <v>4</v>
      </c>
      <c r="N4">
        <v>6</v>
      </c>
      <c r="O4">
        <v>12</v>
      </c>
      <c r="P4">
        <v>9</v>
      </c>
      <c r="Q4">
        <v>73</v>
      </c>
      <c r="R4">
        <v>602</v>
      </c>
    </row>
    <row r="5" spans="1:18" x14ac:dyDescent="0.25">
      <c r="A5" t="s">
        <v>64</v>
      </c>
      <c r="B5">
        <v>22</v>
      </c>
      <c r="C5">
        <v>86</v>
      </c>
      <c r="D5">
        <v>188</v>
      </c>
      <c r="E5">
        <v>287</v>
      </c>
      <c r="F5">
        <v>561</v>
      </c>
      <c r="G5">
        <v>8</v>
      </c>
      <c r="H5">
        <v>4</v>
      </c>
      <c r="I5">
        <v>18</v>
      </c>
      <c r="J5">
        <v>1</v>
      </c>
      <c r="K5">
        <v>1</v>
      </c>
      <c r="L5">
        <v>4</v>
      </c>
      <c r="M5">
        <v>1</v>
      </c>
      <c r="N5">
        <v>10</v>
      </c>
      <c r="O5">
        <v>16</v>
      </c>
      <c r="P5">
        <v>12</v>
      </c>
      <c r="Q5">
        <v>71</v>
      </c>
      <c r="R5">
        <v>523</v>
      </c>
    </row>
    <row r="6" spans="1:18" x14ac:dyDescent="0.25">
      <c r="A6" t="s">
        <v>65</v>
      </c>
      <c r="B6">
        <v>13</v>
      </c>
      <c r="C6">
        <v>29</v>
      </c>
      <c r="D6">
        <v>135</v>
      </c>
      <c r="E6">
        <v>220</v>
      </c>
      <c r="F6">
        <v>384</v>
      </c>
      <c r="G6">
        <v>4</v>
      </c>
      <c r="H6">
        <v>3</v>
      </c>
      <c r="I6">
        <v>8</v>
      </c>
      <c r="J6">
        <v>0</v>
      </c>
      <c r="K6">
        <v>0</v>
      </c>
      <c r="L6">
        <v>6</v>
      </c>
      <c r="M6">
        <v>1</v>
      </c>
      <c r="N6">
        <v>3</v>
      </c>
      <c r="O6">
        <v>6</v>
      </c>
      <c r="P6">
        <v>8</v>
      </c>
      <c r="Q6">
        <v>23</v>
      </c>
      <c r="R6">
        <v>364</v>
      </c>
    </row>
    <row r="7" spans="1:18" x14ac:dyDescent="0.25">
      <c r="A7" t="s">
        <v>66</v>
      </c>
      <c r="B7">
        <v>12</v>
      </c>
      <c r="C7">
        <v>40</v>
      </c>
      <c r="D7">
        <v>119</v>
      </c>
      <c r="E7">
        <v>252</v>
      </c>
      <c r="F7">
        <v>411</v>
      </c>
      <c r="G7">
        <v>7</v>
      </c>
      <c r="H7">
        <v>5</v>
      </c>
      <c r="I7">
        <v>15</v>
      </c>
      <c r="J7">
        <v>0</v>
      </c>
      <c r="K7">
        <v>0</v>
      </c>
      <c r="L7">
        <v>3</v>
      </c>
      <c r="M7">
        <v>1</v>
      </c>
      <c r="N7">
        <v>3</v>
      </c>
      <c r="O7">
        <v>6</v>
      </c>
      <c r="P7">
        <v>4</v>
      </c>
      <c r="Q7">
        <v>32</v>
      </c>
      <c r="R7">
        <v>387</v>
      </c>
    </row>
    <row r="8" spans="1:18" x14ac:dyDescent="0.25">
      <c r="A8" t="s">
        <v>67</v>
      </c>
      <c r="B8">
        <v>20</v>
      </c>
      <c r="C8">
        <v>61</v>
      </c>
      <c r="D8">
        <v>197</v>
      </c>
      <c r="E8">
        <v>453</v>
      </c>
      <c r="F8">
        <v>711</v>
      </c>
      <c r="G8">
        <v>7</v>
      </c>
      <c r="H8">
        <v>7</v>
      </c>
      <c r="I8">
        <v>31</v>
      </c>
      <c r="J8">
        <v>0</v>
      </c>
      <c r="K8">
        <v>3</v>
      </c>
      <c r="L8">
        <v>15</v>
      </c>
      <c r="M8">
        <v>4</v>
      </c>
      <c r="N8">
        <v>6</v>
      </c>
      <c r="O8">
        <v>16</v>
      </c>
      <c r="P8">
        <v>9</v>
      </c>
      <c r="Q8">
        <v>45</v>
      </c>
      <c r="R8">
        <v>649</v>
      </c>
    </row>
    <row r="9" spans="1:18" x14ac:dyDescent="0.25">
      <c r="A9" t="s">
        <v>68</v>
      </c>
      <c r="B9">
        <v>20</v>
      </c>
      <c r="C9">
        <v>88</v>
      </c>
      <c r="D9">
        <v>392</v>
      </c>
      <c r="E9">
        <v>1014</v>
      </c>
      <c r="F9">
        <v>1494</v>
      </c>
      <c r="G9">
        <v>9</v>
      </c>
      <c r="H9">
        <v>9</v>
      </c>
      <c r="I9">
        <v>66</v>
      </c>
      <c r="J9">
        <v>0</v>
      </c>
      <c r="K9">
        <v>3</v>
      </c>
      <c r="L9">
        <v>31</v>
      </c>
      <c r="M9">
        <v>4</v>
      </c>
      <c r="N9">
        <v>10</v>
      </c>
      <c r="O9">
        <v>33</v>
      </c>
      <c r="P9">
        <v>7</v>
      </c>
      <c r="Q9">
        <v>66</v>
      </c>
      <c r="R9">
        <v>1364</v>
      </c>
    </row>
    <row r="10" spans="1:18" x14ac:dyDescent="0.25">
      <c r="A10" t="s">
        <v>69</v>
      </c>
      <c r="B10">
        <v>18</v>
      </c>
      <c r="C10">
        <v>93</v>
      </c>
      <c r="D10">
        <v>651</v>
      </c>
      <c r="E10">
        <v>1922</v>
      </c>
      <c r="F10">
        <v>2666</v>
      </c>
      <c r="G10">
        <v>9</v>
      </c>
      <c r="H10">
        <v>5</v>
      </c>
      <c r="I10">
        <v>78</v>
      </c>
      <c r="J10">
        <v>0</v>
      </c>
      <c r="K10">
        <v>3</v>
      </c>
      <c r="L10">
        <v>58</v>
      </c>
      <c r="M10">
        <v>0</v>
      </c>
      <c r="N10">
        <v>14</v>
      </c>
      <c r="O10">
        <v>36</v>
      </c>
      <c r="P10">
        <v>9</v>
      </c>
      <c r="Q10">
        <v>71</v>
      </c>
      <c r="R10">
        <v>2494</v>
      </c>
    </row>
    <row r="11" spans="1:18" x14ac:dyDescent="0.25">
      <c r="A11" t="s">
        <v>70</v>
      </c>
      <c r="B11">
        <v>13</v>
      </c>
      <c r="C11">
        <v>94</v>
      </c>
      <c r="D11">
        <v>685</v>
      </c>
      <c r="E11">
        <v>2081</v>
      </c>
      <c r="F11">
        <v>2860</v>
      </c>
      <c r="G11">
        <v>5</v>
      </c>
      <c r="H11">
        <v>5</v>
      </c>
      <c r="I11">
        <v>60</v>
      </c>
      <c r="J11">
        <v>1</v>
      </c>
      <c r="K11">
        <v>7</v>
      </c>
      <c r="L11">
        <v>67</v>
      </c>
      <c r="M11">
        <v>2</v>
      </c>
      <c r="N11">
        <v>12</v>
      </c>
      <c r="O11">
        <v>22</v>
      </c>
      <c r="P11">
        <v>5</v>
      </c>
      <c r="Q11">
        <v>70</v>
      </c>
      <c r="R11">
        <v>2711</v>
      </c>
    </row>
    <row r="12" spans="1:18" x14ac:dyDescent="0.25">
      <c r="A12" t="s">
        <v>71</v>
      </c>
      <c r="B12">
        <v>16</v>
      </c>
      <c r="C12">
        <v>91</v>
      </c>
      <c r="D12">
        <v>596</v>
      </c>
      <c r="E12">
        <v>1749</v>
      </c>
      <c r="F12">
        <v>2436</v>
      </c>
      <c r="G12">
        <v>3</v>
      </c>
      <c r="H12">
        <v>7</v>
      </c>
      <c r="I12">
        <v>68</v>
      </c>
      <c r="J12">
        <v>1</v>
      </c>
      <c r="K12">
        <v>2</v>
      </c>
      <c r="L12">
        <v>48</v>
      </c>
      <c r="M12">
        <v>4</v>
      </c>
      <c r="N12">
        <v>9</v>
      </c>
      <c r="O12">
        <v>30</v>
      </c>
      <c r="P12">
        <v>8</v>
      </c>
      <c r="Q12">
        <v>73</v>
      </c>
      <c r="R12">
        <v>2290</v>
      </c>
    </row>
    <row r="13" spans="1:18" x14ac:dyDescent="0.25">
      <c r="A13" t="s">
        <v>72</v>
      </c>
      <c r="B13">
        <v>7</v>
      </c>
      <c r="C13">
        <v>123</v>
      </c>
      <c r="D13">
        <v>674</v>
      </c>
      <c r="E13">
        <v>1857</v>
      </c>
      <c r="F13">
        <v>2654</v>
      </c>
      <c r="G13">
        <v>0</v>
      </c>
      <c r="H13">
        <v>13</v>
      </c>
      <c r="I13">
        <v>79</v>
      </c>
      <c r="J13">
        <v>0</v>
      </c>
      <c r="K13">
        <v>7</v>
      </c>
      <c r="L13">
        <v>56</v>
      </c>
      <c r="M13">
        <v>1</v>
      </c>
      <c r="N13">
        <v>10</v>
      </c>
      <c r="O13">
        <v>35</v>
      </c>
      <c r="P13">
        <v>6</v>
      </c>
      <c r="Q13">
        <v>93</v>
      </c>
      <c r="R13">
        <v>2484</v>
      </c>
    </row>
    <row r="14" spans="1:18" x14ac:dyDescent="0.25">
      <c r="A14" t="s">
        <v>73</v>
      </c>
      <c r="B14">
        <v>10</v>
      </c>
      <c r="C14">
        <v>126</v>
      </c>
      <c r="D14">
        <v>818</v>
      </c>
      <c r="E14">
        <v>2211</v>
      </c>
      <c r="F14">
        <v>3155</v>
      </c>
      <c r="G14">
        <v>2</v>
      </c>
      <c r="H14">
        <v>13</v>
      </c>
      <c r="I14">
        <v>88</v>
      </c>
      <c r="J14">
        <v>2</v>
      </c>
      <c r="K14">
        <v>8</v>
      </c>
      <c r="L14">
        <v>63</v>
      </c>
      <c r="M14">
        <v>1</v>
      </c>
      <c r="N14">
        <v>12</v>
      </c>
      <c r="O14">
        <v>37</v>
      </c>
      <c r="P14">
        <v>5</v>
      </c>
      <c r="Q14">
        <v>93</v>
      </c>
      <c r="R14">
        <v>2967</v>
      </c>
    </row>
    <row r="15" spans="1:18" x14ac:dyDescent="0.25">
      <c r="A15" t="s">
        <v>74</v>
      </c>
      <c r="B15">
        <v>17</v>
      </c>
      <c r="C15">
        <v>158</v>
      </c>
      <c r="D15">
        <v>1072</v>
      </c>
      <c r="E15">
        <v>2881</v>
      </c>
      <c r="F15">
        <v>4111</v>
      </c>
      <c r="G15">
        <v>1</v>
      </c>
      <c r="H15">
        <v>14</v>
      </c>
      <c r="I15">
        <v>85</v>
      </c>
      <c r="J15">
        <v>0</v>
      </c>
      <c r="K15">
        <v>10</v>
      </c>
      <c r="L15">
        <v>86</v>
      </c>
      <c r="M15">
        <v>5</v>
      </c>
      <c r="N15">
        <v>21</v>
      </c>
      <c r="O15">
        <v>63</v>
      </c>
      <c r="P15">
        <v>11</v>
      </c>
      <c r="Q15">
        <v>113</v>
      </c>
      <c r="R15">
        <v>3877</v>
      </c>
    </row>
    <row r="16" spans="1:18" x14ac:dyDescent="0.25">
      <c r="A16" t="s">
        <v>75</v>
      </c>
      <c r="B16">
        <v>9</v>
      </c>
      <c r="C16">
        <v>165</v>
      </c>
      <c r="D16">
        <v>1193</v>
      </c>
      <c r="E16">
        <v>3071</v>
      </c>
      <c r="F16">
        <v>4429</v>
      </c>
      <c r="G16">
        <v>2</v>
      </c>
      <c r="H16">
        <v>8</v>
      </c>
      <c r="I16">
        <v>79</v>
      </c>
      <c r="J16">
        <v>1</v>
      </c>
      <c r="K16">
        <v>5</v>
      </c>
      <c r="L16">
        <v>71</v>
      </c>
      <c r="M16">
        <v>4</v>
      </c>
      <c r="N16">
        <v>27</v>
      </c>
      <c r="O16">
        <v>62</v>
      </c>
      <c r="P16">
        <v>2</v>
      </c>
      <c r="Q16">
        <v>125</v>
      </c>
      <c r="R16">
        <v>4217</v>
      </c>
    </row>
    <row r="17" spans="1:18" x14ac:dyDescent="0.25">
      <c r="A17" t="s">
        <v>76</v>
      </c>
      <c r="B17">
        <v>16</v>
      </c>
      <c r="C17">
        <v>190</v>
      </c>
      <c r="D17">
        <v>1274</v>
      </c>
      <c r="E17">
        <v>3521</v>
      </c>
      <c r="F17">
        <v>4985</v>
      </c>
      <c r="G17">
        <v>2</v>
      </c>
      <c r="H17">
        <v>21</v>
      </c>
      <c r="I17">
        <v>108</v>
      </c>
      <c r="J17">
        <v>1</v>
      </c>
      <c r="K17">
        <v>8</v>
      </c>
      <c r="L17">
        <v>83</v>
      </c>
      <c r="M17">
        <v>5</v>
      </c>
      <c r="N17">
        <v>23</v>
      </c>
      <c r="O17">
        <v>77</v>
      </c>
      <c r="P17">
        <v>8</v>
      </c>
      <c r="Q17">
        <v>138</v>
      </c>
      <c r="R17">
        <v>4717</v>
      </c>
    </row>
    <row r="18" spans="1:18" x14ac:dyDescent="0.25">
      <c r="A18" t="s">
        <v>77</v>
      </c>
      <c r="B18">
        <v>14</v>
      </c>
      <c r="C18">
        <v>211</v>
      </c>
      <c r="D18">
        <v>1455</v>
      </c>
      <c r="E18">
        <v>4173</v>
      </c>
      <c r="F18">
        <v>5839</v>
      </c>
      <c r="G18">
        <v>2</v>
      </c>
      <c r="H18">
        <v>18</v>
      </c>
      <c r="I18">
        <v>113</v>
      </c>
      <c r="J18">
        <v>0</v>
      </c>
      <c r="K18">
        <v>10</v>
      </c>
      <c r="L18">
        <v>111</v>
      </c>
      <c r="M18">
        <v>5</v>
      </c>
      <c r="N18">
        <v>28</v>
      </c>
      <c r="O18">
        <v>94</v>
      </c>
      <c r="P18">
        <v>7</v>
      </c>
      <c r="Q18">
        <v>155</v>
      </c>
      <c r="R18">
        <v>5521</v>
      </c>
    </row>
    <row r="19" spans="1:18" x14ac:dyDescent="0.25">
      <c r="A19" t="s">
        <v>78</v>
      </c>
      <c r="B19">
        <v>24</v>
      </c>
      <c r="C19">
        <v>238</v>
      </c>
      <c r="D19">
        <v>1604</v>
      </c>
      <c r="E19">
        <v>4476</v>
      </c>
      <c r="F19">
        <v>6318</v>
      </c>
      <c r="G19">
        <v>6</v>
      </c>
      <c r="H19">
        <v>19</v>
      </c>
      <c r="I19">
        <v>125</v>
      </c>
      <c r="J19">
        <v>1</v>
      </c>
      <c r="K19">
        <v>5</v>
      </c>
      <c r="L19">
        <v>128</v>
      </c>
      <c r="M19">
        <v>7</v>
      </c>
      <c r="N19">
        <v>32</v>
      </c>
      <c r="O19">
        <v>104</v>
      </c>
      <c r="P19">
        <v>10</v>
      </c>
      <c r="Q19">
        <v>182</v>
      </c>
      <c r="R19">
        <v>5961</v>
      </c>
    </row>
    <row r="20" spans="1:18" x14ac:dyDescent="0.25">
      <c r="A20" t="s">
        <v>79</v>
      </c>
      <c r="B20">
        <v>38</v>
      </c>
      <c r="C20">
        <v>264</v>
      </c>
      <c r="D20">
        <v>1838</v>
      </c>
      <c r="E20">
        <v>4920</v>
      </c>
      <c r="F20">
        <v>7022</v>
      </c>
      <c r="G20">
        <v>15</v>
      </c>
      <c r="H20">
        <v>38</v>
      </c>
      <c r="I20">
        <v>203</v>
      </c>
      <c r="J20">
        <v>0</v>
      </c>
      <c r="K20">
        <v>11</v>
      </c>
      <c r="L20">
        <v>157</v>
      </c>
      <c r="M20">
        <v>8</v>
      </c>
      <c r="N20">
        <v>42</v>
      </c>
      <c r="O20">
        <v>118</v>
      </c>
      <c r="P20">
        <v>15</v>
      </c>
      <c r="Q20">
        <v>173</v>
      </c>
      <c r="R20">
        <v>6544</v>
      </c>
    </row>
    <row r="21" spans="1:18" x14ac:dyDescent="0.25">
      <c r="A21" t="s">
        <v>80</v>
      </c>
      <c r="B21">
        <v>30</v>
      </c>
      <c r="C21">
        <v>233</v>
      </c>
      <c r="D21">
        <v>1401</v>
      </c>
      <c r="E21">
        <v>3608</v>
      </c>
      <c r="F21">
        <v>5242</v>
      </c>
      <c r="G21">
        <v>19</v>
      </c>
      <c r="H21">
        <v>28</v>
      </c>
      <c r="I21">
        <v>200</v>
      </c>
      <c r="J21">
        <v>0</v>
      </c>
      <c r="K21">
        <v>7</v>
      </c>
      <c r="L21">
        <v>122</v>
      </c>
      <c r="M21">
        <v>3</v>
      </c>
      <c r="N21">
        <v>33</v>
      </c>
      <c r="O21">
        <v>110</v>
      </c>
      <c r="P21">
        <v>8</v>
      </c>
      <c r="Q21">
        <v>164</v>
      </c>
      <c r="R21">
        <v>4809</v>
      </c>
    </row>
    <row r="22" spans="1:18" x14ac:dyDescent="0.25">
      <c r="A22" t="s">
        <v>81</v>
      </c>
      <c r="B22">
        <v>36</v>
      </c>
      <c r="C22">
        <v>169</v>
      </c>
      <c r="D22">
        <v>948</v>
      </c>
      <c r="E22">
        <v>2259</v>
      </c>
      <c r="F22">
        <v>3376</v>
      </c>
      <c r="G22">
        <v>16</v>
      </c>
      <c r="H22">
        <v>24</v>
      </c>
      <c r="I22">
        <v>151</v>
      </c>
      <c r="J22">
        <v>1</v>
      </c>
      <c r="K22">
        <v>6</v>
      </c>
      <c r="L22">
        <v>67</v>
      </c>
      <c r="M22">
        <v>6</v>
      </c>
      <c r="N22">
        <v>26</v>
      </c>
      <c r="O22">
        <v>73</v>
      </c>
      <c r="P22">
        <v>13</v>
      </c>
      <c r="Q22">
        <v>113</v>
      </c>
      <c r="R22">
        <v>3084</v>
      </c>
    </row>
    <row r="23" spans="1:18" x14ac:dyDescent="0.25">
      <c r="A23" t="s">
        <v>82</v>
      </c>
      <c r="B23">
        <v>45</v>
      </c>
      <c r="C23">
        <v>166</v>
      </c>
      <c r="D23">
        <v>799</v>
      </c>
      <c r="E23">
        <v>1679</v>
      </c>
      <c r="F23">
        <v>2644</v>
      </c>
      <c r="G23">
        <v>17</v>
      </c>
      <c r="H23">
        <v>19</v>
      </c>
      <c r="I23">
        <v>115</v>
      </c>
      <c r="J23">
        <v>2</v>
      </c>
      <c r="K23">
        <v>2</v>
      </c>
      <c r="L23">
        <v>33</v>
      </c>
      <c r="M23">
        <v>10</v>
      </c>
      <c r="N23">
        <v>29</v>
      </c>
      <c r="O23">
        <v>79</v>
      </c>
      <c r="P23">
        <v>16</v>
      </c>
      <c r="Q23">
        <v>116</v>
      </c>
      <c r="R23">
        <v>2417</v>
      </c>
    </row>
    <row r="24" spans="1:18" x14ac:dyDescent="0.25">
      <c r="A24" t="s">
        <v>83</v>
      </c>
      <c r="B24">
        <v>31</v>
      </c>
      <c r="C24">
        <v>164</v>
      </c>
      <c r="D24">
        <v>680</v>
      </c>
      <c r="E24">
        <v>1450</v>
      </c>
      <c r="F24">
        <v>2294</v>
      </c>
      <c r="G24">
        <v>17</v>
      </c>
      <c r="H24">
        <v>21</v>
      </c>
      <c r="I24">
        <v>99</v>
      </c>
      <c r="J24">
        <v>3</v>
      </c>
      <c r="K24">
        <v>5</v>
      </c>
      <c r="L24">
        <v>34</v>
      </c>
      <c r="M24">
        <v>6</v>
      </c>
      <c r="N24">
        <v>25</v>
      </c>
      <c r="O24">
        <v>64</v>
      </c>
      <c r="P24">
        <v>5</v>
      </c>
      <c r="Q24">
        <v>113</v>
      </c>
      <c r="R24">
        <v>2097</v>
      </c>
    </row>
    <row r="25" spans="1:18" x14ac:dyDescent="0.25">
      <c r="A25" t="s">
        <v>84</v>
      </c>
      <c r="B25">
        <v>31</v>
      </c>
      <c r="C25">
        <v>120</v>
      </c>
      <c r="D25">
        <v>565</v>
      </c>
      <c r="E25">
        <v>1062</v>
      </c>
      <c r="F25">
        <v>1747</v>
      </c>
      <c r="G25">
        <v>13</v>
      </c>
      <c r="H25">
        <v>16</v>
      </c>
      <c r="I25">
        <v>83</v>
      </c>
      <c r="J25">
        <v>1</v>
      </c>
      <c r="K25">
        <v>1</v>
      </c>
      <c r="L25">
        <v>18</v>
      </c>
      <c r="M25">
        <v>4</v>
      </c>
      <c r="N25">
        <v>19</v>
      </c>
      <c r="O25">
        <v>46</v>
      </c>
      <c r="P25">
        <v>13</v>
      </c>
      <c r="Q25">
        <v>84</v>
      </c>
      <c r="R25">
        <v>1600</v>
      </c>
    </row>
    <row r="26" spans="1:18" x14ac:dyDescent="0.25">
      <c r="A26" t="s">
        <v>85</v>
      </c>
      <c r="B26">
        <v>34</v>
      </c>
      <c r="C26">
        <v>118</v>
      </c>
      <c r="D26">
        <v>442</v>
      </c>
      <c r="E26">
        <v>732</v>
      </c>
      <c r="F26">
        <v>1292</v>
      </c>
      <c r="G26">
        <v>9</v>
      </c>
      <c r="H26">
        <v>18</v>
      </c>
      <c r="I26">
        <v>47</v>
      </c>
      <c r="J26">
        <v>1</v>
      </c>
      <c r="K26">
        <v>2</v>
      </c>
      <c r="L26">
        <v>13</v>
      </c>
      <c r="M26">
        <v>7</v>
      </c>
      <c r="N26">
        <v>13</v>
      </c>
      <c r="O26">
        <v>38</v>
      </c>
      <c r="P26">
        <v>17</v>
      </c>
      <c r="Q26">
        <v>85</v>
      </c>
      <c r="R26">
        <v>1194</v>
      </c>
    </row>
    <row r="27" spans="1:18" x14ac:dyDescent="0.25">
      <c r="A27" t="s">
        <v>86</v>
      </c>
      <c r="B27">
        <v>2</v>
      </c>
      <c r="C27">
        <v>17</v>
      </c>
      <c r="D27">
        <v>78</v>
      </c>
      <c r="E27">
        <v>215</v>
      </c>
      <c r="F27">
        <v>310</v>
      </c>
      <c r="G27">
        <v>1</v>
      </c>
      <c r="H27">
        <v>2</v>
      </c>
      <c r="I27">
        <v>9</v>
      </c>
      <c r="J27">
        <v>0</v>
      </c>
      <c r="K27">
        <v>0</v>
      </c>
      <c r="L27">
        <v>4</v>
      </c>
      <c r="M27">
        <v>0</v>
      </c>
      <c r="N27">
        <v>1</v>
      </c>
      <c r="O27">
        <v>1</v>
      </c>
      <c r="P27">
        <v>1</v>
      </c>
      <c r="Q27">
        <v>14</v>
      </c>
      <c r="R27">
        <v>296</v>
      </c>
    </row>
    <row r="28" spans="1:18" x14ac:dyDescent="0.25">
      <c r="A28" t="s">
        <v>87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"/>
  <sheetViews>
    <sheetView workbookViewId="0"/>
  </sheetViews>
  <sheetFormatPr defaultRowHeight="15" x14ac:dyDescent="0.25"/>
  <cols>
    <col min="1" max="1" width="5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12</v>
      </c>
    </row>
    <row r="2" spans="1:18" x14ac:dyDescent="0.25">
      <c r="A2" s="2" t="s">
        <v>88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89</v>
      </c>
      <c r="B3">
        <v>43</v>
      </c>
      <c r="C3">
        <v>211</v>
      </c>
      <c r="D3">
        <v>1202</v>
      </c>
      <c r="E3">
        <v>4229</v>
      </c>
      <c r="F3">
        <v>5642</v>
      </c>
      <c r="G3">
        <v>22</v>
      </c>
      <c r="H3">
        <v>32</v>
      </c>
      <c r="I3">
        <v>253</v>
      </c>
      <c r="J3">
        <v>0</v>
      </c>
      <c r="K3">
        <v>3</v>
      </c>
      <c r="L3">
        <v>69</v>
      </c>
      <c r="M3">
        <v>3</v>
      </c>
      <c r="N3">
        <v>15</v>
      </c>
      <c r="O3">
        <v>37</v>
      </c>
      <c r="P3">
        <v>18</v>
      </c>
      <c r="Q3">
        <v>161</v>
      </c>
      <c r="R3">
        <v>5283</v>
      </c>
    </row>
    <row r="4" spans="1:18" x14ac:dyDescent="0.25">
      <c r="A4" t="s">
        <v>90</v>
      </c>
      <c r="B4">
        <v>30</v>
      </c>
      <c r="C4">
        <v>221</v>
      </c>
      <c r="D4">
        <v>1146</v>
      </c>
      <c r="E4">
        <v>3694</v>
      </c>
      <c r="F4">
        <v>5061</v>
      </c>
      <c r="G4">
        <v>13</v>
      </c>
      <c r="H4">
        <v>27</v>
      </c>
      <c r="I4">
        <v>177</v>
      </c>
      <c r="J4">
        <v>1</v>
      </c>
      <c r="K4">
        <v>5</v>
      </c>
      <c r="L4">
        <v>68</v>
      </c>
      <c r="M4">
        <v>4</v>
      </c>
      <c r="N4">
        <v>18</v>
      </c>
      <c r="O4">
        <v>44</v>
      </c>
      <c r="P4">
        <v>12</v>
      </c>
      <c r="Q4">
        <v>171</v>
      </c>
      <c r="R4">
        <v>4771</v>
      </c>
    </row>
    <row r="5" spans="1:18" x14ac:dyDescent="0.25">
      <c r="A5" t="s">
        <v>91</v>
      </c>
      <c r="B5">
        <v>42</v>
      </c>
      <c r="C5">
        <v>220</v>
      </c>
      <c r="D5">
        <v>1238</v>
      </c>
      <c r="E5">
        <v>3705</v>
      </c>
      <c r="F5">
        <v>5163</v>
      </c>
      <c r="G5">
        <v>18</v>
      </c>
      <c r="H5">
        <v>25</v>
      </c>
      <c r="I5">
        <v>145</v>
      </c>
      <c r="J5">
        <v>1</v>
      </c>
      <c r="K5">
        <v>4</v>
      </c>
      <c r="L5">
        <v>83</v>
      </c>
      <c r="M5">
        <v>7</v>
      </c>
      <c r="N5">
        <v>23</v>
      </c>
      <c r="O5">
        <v>76</v>
      </c>
      <c r="P5">
        <v>16</v>
      </c>
      <c r="Q5">
        <v>168</v>
      </c>
      <c r="R5">
        <v>4859</v>
      </c>
    </row>
    <row r="6" spans="1:18" x14ac:dyDescent="0.25">
      <c r="A6" t="s">
        <v>92</v>
      </c>
      <c r="B6">
        <v>40</v>
      </c>
      <c r="C6">
        <v>234</v>
      </c>
      <c r="D6">
        <v>1369</v>
      </c>
      <c r="E6">
        <v>3423</v>
      </c>
      <c r="F6">
        <v>5026</v>
      </c>
      <c r="G6">
        <v>14</v>
      </c>
      <c r="H6">
        <v>20</v>
      </c>
      <c r="I6">
        <v>132</v>
      </c>
      <c r="J6">
        <v>0</v>
      </c>
      <c r="K6">
        <v>5</v>
      </c>
      <c r="L6">
        <v>80</v>
      </c>
      <c r="M6">
        <v>7</v>
      </c>
      <c r="N6">
        <v>30</v>
      </c>
      <c r="O6">
        <v>82</v>
      </c>
      <c r="P6">
        <v>19</v>
      </c>
      <c r="Q6">
        <v>179</v>
      </c>
      <c r="R6">
        <v>4732</v>
      </c>
    </row>
    <row r="7" spans="1:18" x14ac:dyDescent="0.25">
      <c r="A7" t="s">
        <v>93</v>
      </c>
      <c r="B7">
        <v>35</v>
      </c>
      <c r="C7">
        <v>233</v>
      </c>
      <c r="D7">
        <v>1475</v>
      </c>
      <c r="E7">
        <v>3676</v>
      </c>
      <c r="F7">
        <v>5384</v>
      </c>
      <c r="G7">
        <v>10</v>
      </c>
      <c r="H7">
        <v>14</v>
      </c>
      <c r="I7">
        <v>100</v>
      </c>
      <c r="J7">
        <v>1</v>
      </c>
      <c r="K7">
        <v>10</v>
      </c>
      <c r="L7">
        <v>141</v>
      </c>
      <c r="M7">
        <v>8</v>
      </c>
      <c r="N7">
        <v>34</v>
      </c>
      <c r="O7">
        <v>132</v>
      </c>
      <c r="P7">
        <v>16</v>
      </c>
      <c r="Q7">
        <v>175</v>
      </c>
      <c r="R7">
        <v>5011</v>
      </c>
    </row>
    <row r="8" spans="1:18" x14ac:dyDescent="0.25">
      <c r="A8" t="s">
        <v>94</v>
      </c>
      <c r="B8">
        <v>33</v>
      </c>
      <c r="C8">
        <v>265</v>
      </c>
      <c r="D8">
        <v>1568</v>
      </c>
      <c r="E8">
        <v>3593</v>
      </c>
      <c r="F8">
        <v>5426</v>
      </c>
      <c r="G8">
        <v>6</v>
      </c>
      <c r="H8">
        <v>21</v>
      </c>
      <c r="I8">
        <v>117</v>
      </c>
      <c r="J8">
        <v>2</v>
      </c>
      <c r="K8">
        <v>15</v>
      </c>
      <c r="L8">
        <v>129</v>
      </c>
      <c r="M8">
        <v>9</v>
      </c>
      <c r="N8">
        <v>49</v>
      </c>
      <c r="O8">
        <v>150</v>
      </c>
      <c r="P8">
        <v>16</v>
      </c>
      <c r="Q8">
        <v>180</v>
      </c>
      <c r="R8">
        <v>5029</v>
      </c>
    </row>
    <row r="9" spans="1:18" x14ac:dyDescent="0.25">
      <c r="A9" t="s">
        <v>95</v>
      </c>
      <c r="B9">
        <v>52</v>
      </c>
      <c r="C9">
        <v>297</v>
      </c>
      <c r="D9">
        <v>1805</v>
      </c>
      <c r="E9">
        <v>3877</v>
      </c>
      <c r="F9">
        <v>5979</v>
      </c>
      <c r="G9">
        <v>12</v>
      </c>
      <c r="H9">
        <v>17</v>
      </c>
      <c r="I9">
        <v>117</v>
      </c>
      <c r="J9">
        <v>2</v>
      </c>
      <c r="K9">
        <v>14</v>
      </c>
      <c r="L9">
        <v>149</v>
      </c>
      <c r="M9">
        <v>10</v>
      </c>
      <c r="N9">
        <v>64</v>
      </c>
      <c r="O9">
        <v>183</v>
      </c>
      <c r="P9">
        <v>28</v>
      </c>
      <c r="Q9">
        <v>202</v>
      </c>
      <c r="R9">
        <v>5530</v>
      </c>
    </row>
    <row r="10" spans="1:18" x14ac:dyDescent="0.25">
      <c r="A10" t="s">
        <v>96</v>
      </c>
      <c r="B10">
        <v>45</v>
      </c>
      <c r="C10">
        <v>290</v>
      </c>
      <c r="D10">
        <v>1698</v>
      </c>
      <c r="E10">
        <v>3869</v>
      </c>
      <c r="F10">
        <v>5857</v>
      </c>
      <c r="G10">
        <v>11</v>
      </c>
      <c r="H10">
        <v>15</v>
      </c>
      <c r="I10">
        <v>121</v>
      </c>
      <c r="J10">
        <v>0</v>
      </c>
      <c r="K10">
        <v>15</v>
      </c>
      <c r="L10">
        <v>160</v>
      </c>
      <c r="M10">
        <v>14</v>
      </c>
      <c r="N10">
        <v>66</v>
      </c>
      <c r="O10">
        <v>168</v>
      </c>
      <c r="P10">
        <v>20</v>
      </c>
      <c r="Q10">
        <v>194</v>
      </c>
      <c r="R10">
        <v>5408</v>
      </c>
    </row>
    <row r="11" spans="1:18" x14ac:dyDescent="0.25">
      <c r="A11" t="s">
        <v>97</v>
      </c>
      <c r="B11">
        <v>48</v>
      </c>
      <c r="C11">
        <v>271</v>
      </c>
      <c r="D11">
        <v>1643</v>
      </c>
      <c r="E11">
        <v>3977</v>
      </c>
      <c r="F11">
        <v>5891</v>
      </c>
      <c r="G11">
        <v>17</v>
      </c>
      <c r="H11">
        <v>31</v>
      </c>
      <c r="I11">
        <v>153</v>
      </c>
      <c r="J11">
        <v>1</v>
      </c>
      <c r="K11">
        <v>14</v>
      </c>
      <c r="L11">
        <v>119</v>
      </c>
      <c r="M11">
        <v>11</v>
      </c>
      <c r="N11">
        <v>43</v>
      </c>
      <c r="O11">
        <v>134</v>
      </c>
      <c r="P11">
        <v>19</v>
      </c>
      <c r="Q11">
        <v>183</v>
      </c>
      <c r="R11">
        <v>5485</v>
      </c>
    </row>
    <row r="12" spans="1:18" x14ac:dyDescent="0.25">
      <c r="A12" t="s">
        <v>98</v>
      </c>
      <c r="B12">
        <v>59</v>
      </c>
      <c r="C12">
        <v>347</v>
      </c>
      <c r="D12">
        <v>1778</v>
      </c>
      <c r="E12">
        <v>4583</v>
      </c>
      <c r="F12">
        <v>6708</v>
      </c>
      <c r="G12">
        <v>24</v>
      </c>
      <c r="H12">
        <v>42</v>
      </c>
      <c r="I12">
        <v>203</v>
      </c>
      <c r="J12">
        <v>5</v>
      </c>
      <c r="K12">
        <v>10</v>
      </c>
      <c r="L12">
        <v>128</v>
      </c>
      <c r="M12">
        <v>16</v>
      </c>
      <c r="N12">
        <v>42</v>
      </c>
      <c r="O12">
        <v>101</v>
      </c>
      <c r="P12">
        <v>14</v>
      </c>
      <c r="Q12">
        <v>253</v>
      </c>
      <c r="R12">
        <v>6276</v>
      </c>
    </row>
    <row r="13" spans="1:18" x14ac:dyDescent="0.25">
      <c r="A13" t="s">
        <v>99</v>
      </c>
      <c r="B13">
        <v>53</v>
      </c>
      <c r="C13">
        <v>310</v>
      </c>
      <c r="D13">
        <v>1645</v>
      </c>
      <c r="E13">
        <v>4035</v>
      </c>
      <c r="F13">
        <v>5990</v>
      </c>
      <c r="G13">
        <v>25</v>
      </c>
      <c r="H13">
        <v>42</v>
      </c>
      <c r="I13">
        <v>223</v>
      </c>
      <c r="J13">
        <v>1</v>
      </c>
      <c r="K13">
        <v>5</v>
      </c>
      <c r="L13">
        <v>85</v>
      </c>
      <c r="M13">
        <v>1</v>
      </c>
      <c r="N13">
        <v>22</v>
      </c>
      <c r="O13">
        <v>64</v>
      </c>
      <c r="P13">
        <v>26</v>
      </c>
      <c r="Q13">
        <v>241</v>
      </c>
      <c r="R13">
        <v>5618</v>
      </c>
    </row>
    <row r="14" spans="1:18" x14ac:dyDescent="0.25">
      <c r="A14" t="s">
        <v>100</v>
      </c>
      <c r="B14">
        <v>47</v>
      </c>
      <c r="C14">
        <v>322</v>
      </c>
      <c r="D14">
        <v>1723</v>
      </c>
      <c r="E14">
        <v>4218</v>
      </c>
      <c r="F14">
        <v>6263</v>
      </c>
      <c r="G14">
        <v>21</v>
      </c>
      <c r="H14">
        <v>42</v>
      </c>
      <c r="I14">
        <v>233</v>
      </c>
      <c r="J14">
        <v>3</v>
      </c>
      <c r="K14">
        <v>6</v>
      </c>
      <c r="L14">
        <v>74</v>
      </c>
      <c r="M14">
        <v>5</v>
      </c>
      <c r="N14">
        <v>13</v>
      </c>
      <c r="O14">
        <v>32</v>
      </c>
      <c r="P14">
        <v>18</v>
      </c>
      <c r="Q14">
        <v>260</v>
      </c>
      <c r="R14">
        <v>5924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"/>
  <sheetViews>
    <sheetView workbookViewId="0"/>
  </sheetViews>
  <sheetFormatPr defaultRowHeight="15" x14ac:dyDescent="0.25"/>
  <cols>
    <col min="1" max="1" width="57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101</v>
      </c>
    </row>
    <row r="2" spans="1:18" x14ac:dyDescent="0.25">
      <c r="A2" s="2" t="s">
        <v>102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103</v>
      </c>
      <c r="B3">
        <v>63</v>
      </c>
      <c r="C3">
        <v>394</v>
      </c>
      <c r="D3">
        <v>2120</v>
      </c>
      <c r="E3">
        <v>4903</v>
      </c>
      <c r="F3">
        <v>7417</v>
      </c>
      <c r="G3">
        <v>21</v>
      </c>
      <c r="H3">
        <v>34</v>
      </c>
      <c r="I3">
        <v>191</v>
      </c>
      <c r="J3">
        <v>1</v>
      </c>
      <c r="K3">
        <v>14</v>
      </c>
      <c r="L3">
        <v>110</v>
      </c>
      <c r="M3">
        <v>12</v>
      </c>
      <c r="N3">
        <v>53</v>
      </c>
      <c r="O3">
        <v>161</v>
      </c>
      <c r="P3">
        <v>29</v>
      </c>
      <c r="Q3">
        <v>293</v>
      </c>
      <c r="R3">
        <v>6955</v>
      </c>
    </row>
    <row r="4" spans="1:18" x14ac:dyDescent="0.25">
      <c r="A4" t="s">
        <v>104</v>
      </c>
      <c r="B4">
        <v>82</v>
      </c>
      <c r="C4">
        <v>413</v>
      </c>
      <c r="D4">
        <v>2410</v>
      </c>
      <c r="E4">
        <v>6473</v>
      </c>
      <c r="F4">
        <v>9296</v>
      </c>
      <c r="G4">
        <v>29</v>
      </c>
      <c r="H4">
        <v>39</v>
      </c>
      <c r="I4">
        <v>240</v>
      </c>
      <c r="J4">
        <v>6</v>
      </c>
      <c r="K4">
        <v>17</v>
      </c>
      <c r="L4">
        <v>201</v>
      </c>
      <c r="M4">
        <v>11</v>
      </c>
      <c r="N4">
        <v>54</v>
      </c>
      <c r="O4">
        <v>145</v>
      </c>
      <c r="P4">
        <v>36</v>
      </c>
      <c r="Q4">
        <v>302</v>
      </c>
      <c r="R4">
        <v>8710</v>
      </c>
    </row>
    <row r="5" spans="1:18" x14ac:dyDescent="0.25">
      <c r="A5" t="s">
        <v>105</v>
      </c>
      <c r="B5">
        <v>60</v>
      </c>
      <c r="C5">
        <v>429</v>
      </c>
      <c r="D5">
        <v>2557</v>
      </c>
      <c r="E5">
        <v>7035</v>
      </c>
      <c r="F5">
        <v>10021</v>
      </c>
      <c r="G5">
        <v>22</v>
      </c>
      <c r="H5">
        <v>57</v>
      </c>
      <c r="I5">
        <v>300</v>
      </c>
      <c r="J5">
        <v>3</v>
      </c>
      <c r="K5">
        <v>11</v>
      </c>
      <c r="L5">
        <v>218</v>
      </c>
      <c r="M5">
        <v>13</v>
      </c>
      <c r="N5">
        <v>56</v>
      </c>
      <c r="O5">
        <v>171</v>
      </c>
      <c r="P5">
        <v>22</v>
      </c>
      <c r="Q5">
        <v>305</v>
      </c>
      <c r="R5">
        <v>9331</v>
      </c>
    </row>
    <row r="6" spans="1:18" x14ac:dyDescent="0.25">
      <c r="A6" t="s">
        <v>106</v>
      </c>
      <c r="B6">
        <v>78</v>
      </c>
      <c r="C6">
        <v>490</v>
      </c>
      <c r="D6">
        <v>2651</v>
      </c>
      <c r="E6">
        <v>7175</v>
      </c>
      <c r="F6">
        <v>10316</v>
      </c>
      <c r="G6">
        <v>30</v>
      </c>
      <c r="H6">
        <v>52</v>
      </c>
      <c r="I6">
        <v>317</v>
      </c>
      <c r="J6">
        <v>0</v>
      </c>
      <c r="K6">
        <v>12</v>
      </c>
      <c r="L6">
        <v>196</v>
      </c>
      <c r="M6">
        <v>19</v>
      </c>
      <c r="N6">
        <v>68</v>
      </c>
      <c r="O6">
        <v>187</v>
      </c>
      <c r="P6">
        <v>29</v>
      </c>
      <c r="Q6">
        <v>358</v>
      </c>
      <c r="R6">
        <v>9616</v>
      </c>
    </row>
    <row r="7" spans="1:18" x14ac:dyDescent="0.25">
      <c r="A7" t="s">
        <v>107</v>
      </c>
      <c r="B7">
        <v>79</v>
      </c>
      <c r="C7">
        <v>472</v>
      </c>
      <c r="D7">
        <v>2804</v>
      </c>
      <c r="E7">
        <v>7151</v>
      </c>
      <c r="F7">
        <v>10427</v>
      </c>
      <c r="G7">
        <v>28</v>
      </c>
      <c r="H7">
        <v>54</v>
      </c>
      <c r="I7">
        <v>322</v>
      </c>
      <c r="J7">
        <v>2</v>
      </c>
      <c r="K7">
        <v>21</v>
      </c>
      <c r="L7">
        <v>198</v>
      </c>
      <c r="M7">
        <v>14</v>
      </c>
      <c r="N7">
        <v>55</v>
      </c>
      <c r="O7">
        <v>165</v>
      </c>
      <c r="P7">
        <v>35</v>
      </c>
      <c r="Q7">
        <v>342</v>
      </c>
      <c r="R7">
        <v>9741</v>
      </c>
    </row>
    <row r="8" spans="1:18" x14ac:dyDescent="0.25">
      <c r="A8" t="s">
        <v>108</v>
      </c>
      <c r="B8">
        <v>73</v>
      </c>
      <c r="C8">
        <v>534</v>
      </c>
      <c r="D8">
        <v>3014</v>
      </c>
      <c r="E8">
        <v>7933</v>
      </c>
      <c r="F8">
        <v>11481</v>
      </c>
      <c r="G8">
        <v>29</v>
      </c>
      <c r="H8">
        <v>50</v>
      </c>
      <c r="I8">
        <v>339</v>
      </c>
      <c r="J8">
        <v>4</v>
      </c>
      <c r="K8">
        <v>14</v>
      </c>
      <c r="L8">
        <v>227</v>
      </c>
      <c r="M8">
        <v>13</v>
      </c>
      <c r="N8">
        <v>67</v>
      </c>
      <c r="O8">
        <v>188</v>
      </c>
      <c r="P8">
        <v>27</v>
      </c>
      <c r="Q8">
        <v>403</v>
      </c>
      <c r="R8">
        <v>10727</v>
      </c>
    </row>
    <row r="9" spans="1:18" x14ac:dyDescent="0.25">
      <c r="A9" t="s">
        <v>109</v>
      </c>
      <c r="B9">
        <v>92</v>
      </c>
      <c r="C9">
        <v>489</v>
      </c>
      <c r="D9">
        <v>2734</v>
      </c>
      <c r="E9">
        <v>6209</v>
      </c>
      <c r="F9">
        <v>9432</v>
      </c>
      <c r="G9">
        <v>34</v>
      </c>
      <c r="H9">
        <v>42</v>
      </c>
      <c r="I9">
        <v>265</v>
      </c>
      <c r="J9">
        <v>1</v>
      </c>
      <c r="K9">
        <v>17</v>
      </c>
      <c r="L9">
        <v>135</v>
      </c>
      <c r="M9">
        <v>13</v>
      </c>
      <c r="N9">
        <v>66</v>
      </c>
      <c r="O9">
        <v>186</v>
      </c>
      <c r="P9">
        <v>44</v>
      </c>
      <c r="Q9">
        <v>364</v>
      </c>
      <c r="R9">
        <v>8846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"/>
  <sheetViews>
    <sheetView workbookViewId="0">
      <selection activeCell="H4" sqref="H4"/>
    </sheetView>
  </sheetViews>
  <sheetFormatPr defaultColWidth="15.7109375" defaultRowHeight="15" x14ac:dyDescent="0.25"/>
  <cols>
    <col min="2" max="2" width="13" customWidth="1"/>
    <col min="3" max="3" width="12.7109375" customWidth="1"/>
    <col min="4" max="4" width="14.28515625" customWidth="1"/>
    <col min="5" max="5" width="13.28515625" customWidth="1"/>
  </cols>
  <sheetData>
    <row r="1" spans="1:18" x14ac:dyDescent="0.25">
      <c r="A1" t="s">
        <v>14</v>
      </c>
    </row>
    <row r="2" spans="1:18" x14ac:dyDescent="0.25">
      <c r="A2" s="2" t="s">
        <v>110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111</v>
      </c>
      <c r="B3">
        <v>60</v>
      </c>
      <c r="C3">
        <v>455</v>
      </c>
      <c r="D3">
        <v>3167</v>
      </c>
      <c r="E3">
        <v>9935</v>
      </c>
      <c r="F3">
        <v>13557</v>
      </c>
      <c r="G3">
        <v>17</v>
      </c>
      <c r="H3">
        <v>24</v>
      </c>
      <c r="I3">
        <v>69</v>
      </c>
      <c r="J3">
        <v>0</v>
      </c>
      <c r="K3">
        <v>1</v>
      </c>
      <c r="L3">
        <v>24</v>
      </c>
      <c r="M3">
        <v>12</v>
      </c>
      <c r="N3">
        <v>57</v>
      </c>
      <c r="O3">
        <v>167</v>
      </c>
      <c r="P3">
        <v>31</v>
      </c>
      <c r="Q3">
        <v>373</v>
      </c>
      <c r="R3">
        <v>13297</v>
      </c>
    </row>
    <row r="4" spans="1:18" x14ac:dyDescent="0.25">
      <c r="A4" t="s">
        <v>112</v>
      </c>
      <c r="B4">
        <v>353</v>
      </c>
      <c r="C4">
        <v>2072</v>
      </c>
      <c r="D4">
        <v>11406</v>
      </c>
      <c r="E4">
        <v>29067</v>
      </c>
      <c r="F4">
        <v>42545</v>
      </c>
      <c r="G4">
        <v>138</v>
      </c>
      <c r="H4">
        <v>225</v>
      </c>
      <c r="I4">
        <v>1305</v>
      </c>
      <c r="J4">
        <v>11</v>
      </c>
      <c r="K4">
        <v>65</v>
      </c>
      <c r="L4">
        <v>822</v>
      </c>
      <c r="M4">
        <v>64</v>
      </c>
      <c r="N4">
        <v>258</v>
      </c>
      <c r="O4">
        <v>737</v>
      </c>
      <c r="P4">
        <v>140</v>
      </c>
      <c r="Q4">
        <v>1523</v>
      </c>
      <c r="R4">
        <v>39680</v>
      </c>
    </row>
    <row r="5" spans="1:18" x14ac:dyDescent="0.25">
      <c r="A5" t="s">
        <v>113</v>
      </c>
      <c r="B5">
        <v>92</v>
      </c>
      <c r="C5">
        <v>534</v>
      </c>
      <c r="D5">
        <v>2800</v>
      </c>
      <c r="E5">
        <v>5885</v>
      </c>
      <c r="F5">
        <v>9219</v>
      </c>
      <c r="G5">
        <v>32</v>
      </c>
      <c r="H5">
        <v>59</v>
      </c>
      <c r="I5">
        <v>422</v>
      </c>
      <c r="J5">
        <v>6</v>
      </c>
      <c r="K5">
        <v>28</v>
      </c>
      <c r="L5">
        <v>271</v>
      </c>
      <c r="M5">
        <v>11</v>
      </c>
      <c r="N5">
        <v>80</v>
      </c>
      <c r="O5">
        <v>230</v>
      </c>
      <c r="P5">
        <v>43</v>
      </c>
      <c r="Q5">
        <v>367</v>
      </c>
      <c r="R5">
        <v>8295</v>
      </c>
    </row>
    <row r="6" spans="1:18" x14ac:dyDescent="0.25">
      <c r="A6" t="s">
        <v>114</v>
      </c>
      <c r="B6">
        <v>22</v>
      </c>
      <c r="C6">
        <v>160</v>
      </c>
      <c r="D6">
        <v>917</v>
      </c>
      <c r="E6">
        <v>1992</v>
      </c>
      <c r="F6">
        <v>3069</v>
      </c>
      <c r="G6">
        <v>6</v>
      </c>
      <c r="H6">
        <v>20</v>
      </c>
      <c r="I6">
        <v>178</v>
      </c>
      <c r="J6">
        <v>0</v>
      </c>
      <c r="K6">
        <v>12</v>
      </c>
      <c r="L6">
        <v>168</v>
      </c>
      <c r="M6">
        <v>8</v>
      </c>
      <c r="N6">
        <v>24</v>
      </c>
      <c r="O6">
        <v>69</v>
      </c>
      <c r="P6">
        <v>8</v>
      </c>
      <c r="Q6">
        <v>104</v>
      </c>
      <c r="R6">
        <v>2654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workbookViewId="0">
      <selection activeCell="G7" sqref="G7"/>
    </sheetView>
  </sheetViews>
  <sheetFormatPr defaultRowHeight="15" x14ac:dyDescent="0.25"/>
  <cols>
    <col min="1" max="1" width="24" customWidth="1"/>
    <col min="2" max="2" width="14" customWidth="1"/>
    <col min="3" max="3" width="14.42578125" customWidth="1"/>
    <col min="4" max="4" width="14.28515625" customWidth="1"/>
    <col min="5" max="5" width="17" customWidth="1"/>
    <col min="6" max="6" width="13.28515625" customWidth="1"/>
    <col min="7" max="7" width="16" customWidth="1"/>
    <col min="8" max="8" width="12.42578125" customWidth="1"/>
    <col min="9" max="9" width="16.7109375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15</v>
      </c>
    </row>
    <row r="2" spans="1:18" x14ac:dyDescent="0.25">
      <c r="A2" s="2" t="s">
        <v>115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116</v>
      </c>
      <c r="B3">
        <v>15</v>
      </c>
      <c r="C3">
        <v>49</v>
      </c>
      <c r="D3">
        <v>289</v>
      </c>
      <c r="E3">
        <v>781</v>
      </c>
      <c r="F3">
        <v>1119</v>
      </c>
      <c r="G3">
        <v>6</v>
      </c>
      <c r="H3">
        <v>3</v>
      </c>
      <c r="I3">
        <v>9</v>
      </c>
      <c r="J3">
        <v>0</v>
      </c>
      <c r="K3">
        <v>1</v>
      </c>
      <c r="L3">
        <v>6</v>
      </c>
      <c r="M3">
        <v>3</v>
      </c>
      <c r="N3">
        <v>4</v>
      </c>
      <c r="O3">
        <v>12</v>
      </c>
      <c r="P3">
        <v>6</v>
      </c>
      <c r="Q3">
        <v>41</v>
      </c>
      <c r="R3">
        <v>1092</v>
      </c>
    </row>
    <row r="4" spans="1:18" x14ac:dyDescent="0.25">
      <c r="A4" t="s">
        <v>117</v>
      </c>
      <c r="B4">
        <v>48</v>
      </c>
      <c r="C4">
        <v>193</v>
      </c>
      <c r="D4">
        <v>630</v>
      </c>
      <c r="E4">
        <v>906</v>
      </c>
      <c r="F4">
        <v>1729</v>
      </c>
      <c r="G4">
        <v>7</v>
      </c>
      <c r="H4">
        <v>5</v>
      </c>
      <c r="I4">
        <v>21</v>
      </c>
      <c r="J4">
        <v>0</v>
      </c>
      <c r="K4">
        <v>0</v>
      </c>
      <c r="L4">
        <v>3</v>
      </c>
      <c r="M4">
        <v>12</v>
      </c>
      <c r="N4">
        <v>35</v>
      </c>
      <c r="O4">
        <v>88</v>
      </c>
      <c r="P4">
        <v>29</v>
      </c>
      <c r="Q4">
        <v>153</v>
      </c>
      <c r="R4">
        <v>1617</v>
      </c>
    </row>
    <row r="5" spans="1:18" x14ac:dyDescent="0.25">
      <c r="A5" t="s">
        <v>118</v>
      </c>
      <c r="B5">
        <v>24</v>
      </c>
      <c r="C5">
        <v>201</v>
      </c>
      <c r="D5">
        <v>1085</v>
      </c>
      <c r="E5">
        <v>2522</v>
      </c>
      <c r="F5">
        <v>3808</v>
      </c>
      <c r="G5">
        <v>5</v>
      </c>
      <c r="H5">
        <v>16</v>
      </c>
      <c r="I5">
        <v>132</v>
      </c>
      <c r="J5">
        <v>1</v>
      </c>
      <c r="K5">
        <v>13</v>
      </c>
      <c r="L5">
        <v>186</v>
      </c>
      <c r="M5">
        <v>10</v>
      </c>
      <c r="N5">
        <v>45</v>
      </c>
      <c r="O5">
        <v>127</v>
      </c>
      <c r="P5">
        <v>8</v>
      </c>
      <c r="Q5">
        <v>126</v>
      </c>
      <c r="R5">
        <v>3363</v>
      </c>
    </row>
    <row r="6" spans="1:18" x14ac:dyDescent="0.25">
      <c r="A6" t="s">
        <v>119</v>
      </c>
      <c r="B6">
        <v>38</v>
      </c>
      <c r="C6">
        <v>53</v>
      </c>
      <c r="D6">
        <v>267</v>
      </c>
      <c r="E6">
        <v>537</v>
      </c>
      <c r="F6">
        <v>857</v>
      </c>
      <c r="G6">
        <v>10</v>
      </c>
      <c r="H6">
        <v>3</v>
      </c>
      <c r="I6">
        <v>9</v>
      </c>
      <c r="J6">
        <v>0</v>
      </c>
      <c r="K6">
        <v>0</v>
      </c>
      <c r="L6">
        <v>3</v>
      </c>
      <c r="M6">
        <v>4</v>
      </c>
      <c r="N6">
        <v>10</v>
      </c>
      <c r="O6">
        <v>18</v>
      </c>
      <c r="P6">
        <v>24</v>
      </c>
      <c r="Q6">
        <v>40</v>
      </c>
      <c r="R6">
        <v>827</v>
      </c>
    </row>
    <row r="7" spans="1:18" x14ac:dyDescent="0.25">
      <c r="A7" t="s">
        <v>120</v>
      </c>
      <c r="B7">
        <v>187</v>
      </c>
      <c r="C7">
        <v>1769</v>
      </c>
      <c r="D7">
        <v>10486</v>
      </c>
      <c r="E7">
        <v>25478</v>
      </c>
      <c r="F7">
        <v>37733</v>
      </c>
      <c r="G7">
        <v>71</v>
      </c>
      <c r="H7">
        <v>189</v>
      </c>
      <c r="I7">
        <v>1344</v>
      </c>
      <c r="J7">
        <v>9</v>
      </c>
      <c r="K7">
        <v>72</v>
      </c>
      <c r="L7">
        <v>941</v>
      </c>
      <c r="M7">
        <v>47</v>
      </c>
      <c r="N7">
        <v>227</v>
      </c>
      <c r="O7">
        <v>619</v>
      </c>
      <c r="P7">
        <v>60</v>
      </c>
      <c r="Q7">
        <v>1281</v>
      </c>
      <c r="R7">
        <v>34827</v>
      </c>
    </row>
    <row r="8" spans="1:18" x14ac:dyDescent="0.25">
      <c r="A8" t="s">
        <v>121</v>
      </c>
      <c r="B8">
        <v>0</v>
      </c>
      <c r="C8">
        <v>0</v>
      </c>
      <c r="D8">
        <v>0</v>
      </c>
      <c r="E8">
        <v>2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</v>
      </c>
    </row>
    <row r="9" spans="1:18" x14ac:dyDescent="0.25">
      <c r="A9" t="s">
        <v>122</v>
      </c>
      <c r="B9">
        <v>214</v>
      </c>
      <c r="C9">
        <v>948</v>
      </c>
      <c r="D9">
        <v>5484</v>
      </c>
      <c r="E9">
        <v>16431</v>
      </c>
      <c r="F9">
        <v>22863</v>
      </c>
      <c r="G9">
        <v>94</v>
      </c>
      <c r="H9">
        <v>110</v>
      </c>
      <c r="I9">
        <v>457</v>
      </c>
      <c r="J9">
        <v>7</v>
      </c>
      <c r="K9">
        <v>20</v>
      </c>
      <c r="L9">
        <v>145</v>
      </c>
      <c r="M9">
        <v>18</v>
      </c>
      <c r="N9">
        <v>96</v>
      </c>
      <c r="O9">
        <v>331</v>
      </c>
      <c r="P9">
        <v>95</v>
      </c>
      <c r="Q9">
        <v>722</v>
      </c>
      <c r="R9">
        <v>21930</v>
      </c>
    </row>
    <row r="10" spans="1:18" x14ac:dyDescent="0.25">
      <c r="A10" t="s">
        <v>123</v>
      </c>
      <c r="B10">
        <v>1</v>
      </c>
      <c r="C10">
        <v>0</v>
      </c>
      <c r="D10">
        <v>13</v>
      </c>
      <c r="E10">
        <v>47</v>
      </c>
      <c r="F10">
        <v>60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0</v>
      </c>
      <c r="O10">
        <v>1</v>
      </c>
      <c r="P10">
        <v>0</v>
      </c>
      <c r="Q10">
        <v>0</v>
      </c>
      <c r="R10">
        <v>59</v>
      </c>
    </row>
    <row r="11" spans="1:18" x14ac:dyDescent="0.25">
      <c r="A11" t="s">
        <v>124</v>
      </c>
      <c r="B11">
        <v>0</v>
      </c>
      <c r="C11">
        <v>1</v>
      </c>
      <c r="D11">
        <v>22</v>
      </c>
      <c r="E11">
        <v>112</v>
      </c>
      <c r="F11">
        <v>135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5</v>
      </c>
      <c r="P11">
        <v>0</v>
      </c>
      <c r="Q11">
        <v>0</v>
      </c>
      <c r="R11">
        <v>130</v>
      </c>
    </row>
    <row r="12" spans="1:18" x14ac:dyDescent="0.25">
      <c r="A12" t="s">
        <v>125</v>
      </c>
      <c r="B12">
        <v>0</v>
      </c>
      <c r="C12">
        <v>7</v>
      </c>
      <c r="D12">
        <v>14</v>
      </c>
      <c r="E12">
        <v>63</v>
      </c>
      <c r="F12">
        <v>84</v>
      </c>
      <c r="G12">
        <v>0</v>
      </c>
      <c r="H12">
        <v>2</v>
      </c>
      <c r="I12">
        <v>2</v>
      </c>
      <c r="J12">
        <v>0</v>
      </c>
      <c r="K12">
        <v>0</v>
      </c>
      <c r="L12">
        <v>1</v>
      </c>
      <c r="M12">
        <v>0</v>
      </c>
      <c r="N12">
        <v>1</v>
      </c>
      <c r="O12">
        <v>2</v>
      </c>
      <c r="P12">
        <v>0</v>
      </c>
      <c r="Q12">
        <v>4</v>
      </c>
      <c r="R12">
        <v>79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topLeftCell="A14" workbookViewId="0">
      <selection activeCell="J25" sqref="J25"/>
    </sheetView>
  </sheetViews>
  <sheetFormatPr defaultRowHeight="15" x14ac:dyDescent="0.25"/>
  <cols>
    <col min="1" max="1" width="28.140625" customWidth="1"/>
    <col min="2" max="2" width="30.7109375" customWidth="1"/>
    <col min="3" max="3" width="14" customWidth="1"/>
    <col min="4" max="4" width="19.5703125" customWidth="1"/>
    <col min="5" max="5" width="20.7109375" customWidth="1"/>
    <col min="6" max="6" width="22.140625" customWidth="1"/>
    <col min="7" max="7" width="16" customWidth="1"/>
    <col min="8" max="8" width="25" customWidth="1"/>
    <col min="9" max="9" width="21.42578125" customWidth="1"/>
    <col min="10" max="10" width="27" customWidth="1"/>
    <col min="11" max="11" width="22" customWidth="1"/>
    <col min="12" max="12" width="36" customWidth="1"/>
    <col min="13" max="13" width="24" customWidth="1"/>
    <col min="14" max="14" width="25" customWidth="1"/>
    <col min="15" max="15" width="39" customWidth="1"/>
    <col min="16" max="16" width="27" customWidth="1"/>
    <col min="17" max="17" width="23" customWidth="1"/>
    <col min="18" max="18" width="37" customWidth="1"/>
    <col min="19" max="19" width="25" customWidth="1"/>
  </cols>
  <sheetData>
    <row r="1" spans="1:19" x14ac:dyDescent="0.25">
      <c r="A1" t="s">
        <v>16</v>
      </c>
    </row>
    <row r="2" spans="1:19" x14ac:dyDescent="0.25">
      <c r="A2" s="2" t="s">
        <v>126</v>
      </c>
      <c r="B2" s="2" t="s">
        <v>127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  <c r="J2" s="2" t="s">
        <v>51</v>
      </c>
      <c r="K2" s="2" t="s">
        <v>52</v>
      </c>
      <c r="L2" s="2" t="s">
        <v>53</v>
      </c>
      <c r="M2" s="2" t="s">
        <v>54</v>
      </c>
      <c r="N2" s="2" t="s">
        <v>55</v>
      </c>
      <c r="O2" s="2" t="s">
        <v>56</v>
      </c>
      <c r="P2" s="2" t="s">
        <v>57</v>
      </c>
      <c r="Q2" s="2" t="s">
        <v>58</v>
      </c>
      <c r="R2" s="2" t="s">
        <v>59</v>
      </c>
      <c r="S2" s="2" t="s">
        <v>60</v>
      </c>
    </row>
    <row r="3" spans="1:19" x14ac:dyDescent="0.25">
      <c r="A3" t="s">
        <v>128</v>
      </c>
      <c r="B3" t="s">
        <v>129</v>
      </c>
      <c r="C3">
        <v>0</v>
      </c>
      <c r="D3">
        <v>0</v>
      </c>
      <c r="E3">
        <v>0</v>
      </c>
      <c r="F3">
        <v>1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</row>
    <row r="4" spans="1:19" x14ac:dyDescent="0.25">
      <c r="A4" t="s">
        <v>128</v>
      </c>
      <c r="B4" t="s">
        <v>130</v>
      </c>
      <c r="C4">
        <v>5</v>
      </c>
      <c r="D4">
        <v>53</v>
      </c>
      <c r="E4">
        <v>290</v>
      </c>
      <c r="F4">
        <v>475</v>
      </c>
      <c r="G4">
        <v>818</v>
      </c>
      <c r="H4">
        <v>0</v>
      </c>
      <c r="I4">
        <v>4</v>
      </c>
      <c r="J4">
        <v>19</v>
      </c>
      <c r="K4">
        <v>0</v>
      </c>
      <c r="L4">
        <v>1</v>
      </c>
      <c r="M4">
        <v>9</v>
      </c>
      <c r="N4">
        <v>3</v>
      </c>
      <c r="O4">
        <v>10</v>
      </c>
      <c r="P4">
        <v>26</v>
      </c>
      <c r="Q4">
        <v>2</v>
      </c>
      <c r="R4">
        <v>38</v>
      </c>
      <c r="S4">
        <v>764</v>
      </c>
    </row>
    <row r="5" spans="1:19" x14ac:dyDescent="0.25">
      <c r="A5" t="s">
        <v>128</v>
      </c>
      <c r="B5" t="s">
        <v>131</v>
      </c>
      <c r="C5">
        <v>0</v>
      </c>
      <c r="D5">
        <v>17</v>
      </c>
      <c r="E5">
        <v>64</v>
      </c>
      <c r="F5">
        <v>101</v>
      </c>
      <c r="G5">
        <v>182</v>
      </c>
      <c r="H5">
        <v>0</v>
      </c>
      <c r="I5">
        <v>3</v>
      </c>
      <c r="J5">
        <v>8</v>
      </c>
      <c r="K5">
        <v>0</v>
      </c>
      <c r="L5">
        <v>1</v>
      </c>
      <c r="M5">
        <v>6</v>
      </c>
      <c r="N5">
        <v>0</v>
      </c>
      <c r="O5">
        <v>1</v>
      </c>
      <c r="P5">
        <v>5</v>
      </c>
      <c r="Q5">
        <v>0</v>
      </c>
      <c r="R5">
        <v>12</v>
      </c>
      <c r="S5">
        <v>162</v>
      </c>
    </row>
    <row r="6" spans="1:19" x14ac:dyDescent="0.25">
      <c r="A6" t="s">
        <v>128</v>
      </c>
      <c r="B6" t="s">
        <v>132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 t="s">
        <v>128</v>
      </c>
      <c r="B7" t="s">
        <v>133</v>
      </c>
      <c r="C7">
        <v>38</v>
      </c>
      <c r="D7">
        <v>288</v>
      </c>
      <c r="E7">
        <v>1819</v>
      </c>
      <c r="F7">
        <v>3075</v>
      </c>
      <c r="G7">
        <v>5182</v>
      </c>
      <c r="H7">
        <v>16</v>
      </c>
      <c r="I7">
        <v>29</v>
      </c>
      <c r="J7">
        <v>113</v>
      </c>
      <c r="K7">
        <v>3</v>
      </c>
      <c r="L7">
        <v>9</v>
      </c>
      <c r="M7">
        <v>88</v>
      </c>
      <c r="N7">
        <v>4</v>
      </c>
      <c r="O7">
        <v>22</v>
      </c>
      <c r="P7">
        <v>59</v>
      </c>
      <c r="Q7">
        <v>15</v>
      </c>
      <c r="R7">
        <v>228</v>
      </c>
      <c r="S7">
        <v>4922</v>
      </c>
    </row>
    <row r="8" spans="1:19" x14ac:dyDescent="0.25">
      <c r="A8" t="s">
        <v>128</v>
      </c>
      <c r="B8" t="s">
        <v>134</v>
      </c>
      <c r="C8">
        <v>2</v>
      </c>
      <c r="D8">
        <v>81</v>
      </c>
      <c r="E8">
        <v>810</v>
      </c>
      <c r="F8">
        <v>3170</v>
      </c>
      <c r="G8">
        <v>4061</v>
      </c>
      <c r="H8">
        <v>0</v>
      </c>
      <c r="I8">
        <v>0</v>
      </c>
      <c r="J8">
        <v>2</v>
      </c>
      <c r="K8">
        <v>0</v>
      </c>
      <c r="L8">
        <v>0</v>
      </c>
      <c r="M8">
        <v>3</v>
      </c>
      <c r="N8">
        <v>1</v>
      </c>
      <c r="O8">
        <v>14</v>
      </c>
      <c r="P8">
        <v>41</v>
      </c>
      <c r="Q8">
        <v>1</v>
      </c>
      <c r="R8">
        <v>67</v>
      </c>
      <c r="S8">
        <v>4015</v>
      </c>
    </row>
    <row r="9" spans="1:19" x14ac:dyDescent="0.25">
      <c r="A9" t="s">
        <v>128</v>
      </c>
      <c r="B9" t="s">
        <v>135</v>
      </c>
      <c r="C9">
        <v>14</v>
      </c>
      <c r="D9">
        <v>200</v>
      </c>
      <c r="E9">
        <v>1356</v>
      </c>
      <c r="F9">
        <v>3744</v>
      </c>
      <c r="G9">
        <v>5300</v>
      </c>
      <c r="H9">
        <v>5</v>
      </c>
      <c r="I9">
        <v>23</v>
      </c>
      <c r="J9">
        <v>119</v>
      </c>
      <c r="K9">
        <v>0</v>
      </c>
      <c r="L9">
        <v>4</v>
      </c>
      <c r="M9">
        <v>55</v>
      </c>
      <c r="N9">
        <v>3</v>
      </c>
      <c r="O9">
        <v>9</v>
      </c>
      <c r="P9">
        <v>37</v>
      </c>
      <c r="Q9">
        <v>6</v>
      </c>
      <c r="R9">
        <v>164</v>
      </c>
      <c r="S9">
        <v>5089</v>
      </c>
    </row>
    <row r="10" spans="1:19" x14ac:dyDescent="0.25">
      <c r="A10" t="s">
        <v>128</v>
      </c>
      <c r="B10" t="s">
        <v>136</v>
      </c>
      <c r="C10">
        <v>30</v>
      </c>
      <c r="D10">
        <v>208</v>
      </c>
      <c r="E10">
        <v>509</v>
      </c>
      <c r="F10">
        <v>487</v>
      </c>
      <c r="G10">
        <v>1204</v>
      </c>
      <c r="H10">
        <v>7</v>
      </c>
      <c r="I10">
        <v>8</v>
      </c>
      <c r="J10">
        <v>31</v>
      </c>
      <c r="K10">
        <v>1</v>
      </c>
      <c r="L10">
        <v>2</v>
      </c>
      <c r="M10">
        <v>3</v>
      </c>
      <c r="N10">
        <v>5</v>
      </c>
      <c r="O10">
        <v>18</v>
      </c>
      <c r="P10">
        <v>35</v>
      </c>
      <c r="Q10">
        <v>17</v>
      </c>
      <c r="R10">
        <v>180</v>
      </c>
      <c r="S10">
        <v>1135</v>
      </c>
    </row>
    <row r="11" spans="1:19" x14ac:dyDescent="0.25">
      <c r="A11" t="s">
        <v>128</v>
      </c>
      <c r="B11" t="s">
        <v>137</v>
      </c>
      <c r="C11">
        <v>0</v>
      </c>
      <c r="D11">
        <v>0</v>
      </c>
      <c r="E11">
        <v>3</v>
      </c>
      <c r="F11">
        <v>5</v>
      </c>
      <c r="G11">
        <v>8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7</v>
      </c>
    </row>
    <row r="12" spans="1:19" x14ac:dyDescent="0.25">
      <c r="A12" t="s">
        <v>138</v>
      </c>
      <c r="B12" t="s">
        <v>139</v>
      </c>
      <c r="C12">
        <v>4</v>
      </c>
      <c r="D12">
        <v>42</v>
      </c>
      <c r="E12">
        <v>220</v>
      </c>
      <c r="F12">
        <v>366</v>
      </c>
      <c r="G12">
        <v>628</v>
      </c>
      <c r="H12">
        <v>3</v>
      </c>
      <c r="I12">
        <v>2</v>
      </c>
      <c r="J12">
        <v>7</v>
      </c>
      <c r="K12">
        <v>0</v>
      </c>
      <c r="L12">
        <v>0</v>
      </c>
      <c r="M12">
        <v>1</v>
      </c>
      <c r="N12">
        <v>0</v>
      </c>
      <c r="O12">
        <v>1</v>
      </c>
      <c r="P12">
        <v>3</v>
      </c>
      <c r="Q12">
        <v>1</v>
      </c>
      <c r="R12">
        <v>39</v>
      </c>
      <c r="S12">
        <v>617</v>
      </c>
    </row>
    <row r="13" spans="1:19" x14ac:dyDescent="0.25">
      <c r="A13" t="s">
        <v>138</v>
      </c>
      <c r="B13" t="s">
        <v>140</v>
      </c>
      <c r="C13">
        <v>9</v>
      </c>
      <c r="D13">
        <v>110</v>
      </c>
      <c r="E13">
        <v>230</v>
      </c>
      <c r="F13">
        <v>380</v>
      </c>
      <c r="G13">
        <v>720</v>
      </c>
      <c r="H13">
        <v>0</v>
      </c>
      <c r="I13">
        <v>1</v>
      </c>
      <c r="J13">
        <v>4</v>
      </c>
      <c r="K13">
        <v>0</v>
      </c>
      <c r="L13">
        <v>0</v>
      </c>
      <c r="M13">
        <v>1</v>
      </c>
      <c r="N13">
        <v>0</v>
      </c>
      <c r="O13">
        <v>0</v>
      </c>
      <c r="P13">
        <v>1</v>
      </c>
      <c r="Q13">
        <v>9</v>
      </c>
      <c r="R13">
        <v>109</v>
      </c>
      <c r="S13">
        <v>714</v>
      </c>
    </row>
    <row r="14" spans="1:19" x14ac:dyDescent="0.25">
      <c r="A14" t="s">
        <v>141</v>
      </c>
      <c r="B14" t="s">
        <v>142</v>
      </c>
      <c r="C14">
        <v>0</v>
      </c>
      <c r="D14">
        <v>8</v>
      </c>
      <c r="E14">
        <v>38</v>
      </c>
      <c r="F14">
        <v>71</v>
      </c>
      <c r="G14">
        <v>117</v>
      </c>
      <c r="H14">
        <v>0</v>
      </c>
      <c r="I14">
        <v>2</v>
      </c>
      <c r="J14">
        <v>5</v>
      </c>
      <c r="K14">
        <v>0</v>
      </c>
      <c r="L14">
        <v>1</v>
      </c>
      <c r="M14">
        <v>6</v>
      </c>
      <c r="N14">
        <v>0</v>
      </c>
      <c r="O14">
        <v>2</v>
      </c>
      <c r="P14">
        <v>9</v>
      </c>
      <c r="Q14">
        <v>0</v>
      </c>
      <c r="R14">
        <v>3</v>
      </c>
      <c r="S14">
        <v>97</v>
      </c>
    </row>
    <row r="15" spans="1:19" x14ac:dyDescent="0.25">
      <c r="A15" t="s">
        <v>141</v>
      </c>
      <c r="B15" t="s">
        <v>143</v>
      </c>
      <c r="C15">
        <v>2</v>
      </c>
      <c r="D15">
        <v>45</v>
      </c>
      <c r="E15">
        <v>180</v>
      </c>
      <c r="F15">
        <v>330</v>
      </c>
      <c r="G15">
        <v>555</v>
      </c>
      <c r="H15">
        <v>0</v>
      </c>
      <c r="I15">
        <v>0</v>
      </c>
      <c r="J15">
        <v>4</v>
      </c>
      <c r="K15">
        <v>0</v>
      </c>
      <c r="L15">
        <v>0</v>
      </c>
      <c r="M15">
        <v>2</v>
      </c>
      <c r="N15">
        <v>2</v>
      </c>
      <c r="O15">
        <v>22</v>
      </c>
      <c r="P15">
        <v>65</v>
      </c>
      <c r="Q15">
        <v>0</v>
      </c>
      <c r="R15">
        <v>23</v>
      </c>
      <c r="S15">
        <v>484</v>
      </c>
    </row>
    <row r="16" spans="1:19" x14ac:dyDescent="0.25">
      <c r="A16" t="s">
        <v>141</v>
      </c>
      <c r="B16" t="s">
        <v>144</v>
      </c>
      <c r="C16">
        <v>0</v>
      </c>
      <c r="D16">
        <v>14</v>
      </c>
      <c r="E16">
        <v>82</v>
      </c>
      <c r="F16">
        <v>101</v>
      </c>
      <c r="G16">
        <v>197</v>
      </c>
      <c r="H16">
        <v>0</v>
      </c>
      <c r="I16">
        <v>3</v>
      </c>
      <c r="J16">
        <v>18</v>
      </c>
      <c r="K16">
        <v>0</v>
      </c>
      <c r="L16">
        <v>1</v>
      </c>
      <c r="M16">
        <v>9</v>
      </c>
      <c r="N16">
        <v>0</v>
      </c>
      <c r="O16">
        <v>4</v>
      </c>
      <c r="P16">
        <v>6</v>
      </c>
      <c r="Q16">
        <v>0</v>
      </c>
      <c r="R16">
        <v>6</v>
      </c>
      <c r="S16">
        <v>164</v>
      </c>
    </row>
    <row r="17" spans="1:19" x14ac:dyDescent="0.25">
      <c r="A17" t="s">
        <v>145</v>
      </c>
      <c r="B17" t="s">
        <v>146</v>
      </c>
      <c r="C17">
        <v>87</v>
      </c>
      <c r="D17">
        <v>788</v>
      </c>
      <c r="E17">
        <v>5178</v>
      </c>
      <c r="F17">
        <v>10293</v>
      </c>
      <c r="G17">
        <v>16259</v>
      </c>
      <c r="H17">
        <v>55</v>
      </c>
      <c r="I17">
        <v>126</v>
      </c>
      <c r="J17">
        <v>1145</v>
      </c>
      <c r="K17">
        <v>4</v>
      </c>
      <c r="L17">
        <v>53</v>
      </c>
      <c r="M17">
        <v>861</v>
      </c>
      <c r="N17">
        <v>21</v>
      </c>
      <c r="O17">
        <v>102</v>
      </c>
      <c r="P17">
        <v>312</v>
      </c>
      <c r="Q17">
        <v>7</v>
      </c>
      <c r="R17">
        <v>507</v>
      </c>
      <c r="S17">
        <v>13940</v>
      </c>
    </row>
    <row r="18" spans="1:19" x14ac:dyDescent="0.25">
      <c r="A18" t="s">
        <v>145</v>
      </c>
      <c r="B18" t="s">
        <v>147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145</v>
      </c>
      <c r="B19" t="s">
        <v>148</v>
      </c>
      <c r="C19">
        <v>20</v>
      </c>
      <c r="D19">
        <v>71</v>
      </c>
      <c r="E19">
        <v>348</v>
      </c>
      <c r="F19">
        <v>506</v>
      </c>
      <c r="G19">
        <v>925</v>
      </c>
      <c r="H19">
        <v>1</v>
      </c>
      <c r="I19">
        <v>2</v>
      </c>
      <c r="J19">
        <v>4</v>
      </c>
      <c r="K19">
        <v>0</v>
      </c>
      <c r="L19">
        <v>1</v>
      </c>
      <c r="M19">
        <v>9</v>
      </c>
      <c r="N19">
        <v>1</v>
      </c>
      <c r="O19">
        <v>4</v>
      </c>
      <c r="P19">
        <v>11</v>
      </c>
      <c r="Q19">
        <v>18</v>
      </c>
      <c r="R19">
        <v>64</v>
      </c>
      <c r="S19">
        <v>901</v>
      </c>
    </row>
    <row r="20" spans="1:19" x14ac:dyDescent="0.25">
      <c r="A20" t="s">
        <v>145</v>
      </c>
      <c r="B20" t="s">
        <v>149</v>
      </c>
      <c r="C20">
        <v>16</v>
      </c>
      <c r="D20">
        <v>320</v>
      </c>
      <c r="E20">
        <v>3449</v>
      </c>
      <c r="F20">
        <v>15979</v>
      </c>
      <c r="G20">
        <v>19748</v>
      </c>
      <c r="H20">
        <v>0</v>
      </c>
      <c r="I20">
        <v>2</v>
      </c>
      <c r="J20">
        <v>16</v>
      </c>
      <c r="K20">
        <v>0</v>
      </c>
      <c r="L20">
        <v>1</v>
      </c>
      <c r="M20">
        <v>17</v>
      </c>
      <c r="N20">
        <v>3</v>
      </c>
      <c r="O20">
        <v>22</v>
      </c>
      <c r="P20">
        <v>114</v>
      </c>
      <c r="Q20">
        <v>13</v>
      </c>
      <c r="R20">
        <v>295</v>
      </c>
      <c r="S20">
        <v>19601</v>
      </c>
    </row>
    <row r="21" spans="1:19" x14ac:dyDescent="0.25">
      <c r="A21" t="s">
        <v>145</v>
      </c>
      <c r="B21" t="s">
        <v>150</v>
      </c>
      <c r="C21">
        <v>3</v>
      </c>
      <c r="D21">
        <v>81</v>
      </c>
      <c r="E21">
        <v>555</v>
      </c>
      <c r="F21">
        <v>2071</v>
      </c>
      <c r="G21">
        <v>2707</v>
      </c>
      <c r="H21">
        <v>0</v>
      </c>
      <c r="I21">
        <v>0</v>
      </c>
      <c r="J21">
        <v>1</v>
      </c>
      <c r="K21">
        <v>0</v>
      </c>
      <c r="L21">
        <v>3</v>
      </c>
      <c r="M21">
        <v>15</v>
      </c>
      <c r="N21">
        <v>2</v>
      </c>
      <c r="O21">
        <v>13</v>
      </c>
      <c r="P21">
        <v>55</v>
      </c>
      <c r="Q21">
        <v>1</v>
      </c>
      <c r="R21">
        <v>65</v>
      </c>
      <c r="S21">
        <v>2636</v>
      </c>
    </row>
    <row r="22" spans="1:19" x14ac:dyDescent="0.25">
      <c r="A22" t="s">
        <v>145</v>
      </c>
      <c r="B22" t="s">
        <v>151</v>
      </c>
      <c r="C22">
        <v>8</v>
      </c>
      <c r="D22">
        <v>30</v>
      </c>
      <c r="E22">
        <v>126</v>
      </c>
      <c r="F22">
        <v>322</v>
      </c>
      <c r="G22">
        <v>478</v>
      </c>
      <c r="H22">
        <v>0</v>
      </c>
      <c r="I22">
        <v>2</v>
      </c>
      <c r="J22">
        <v>7</v>
      </c>
      <c r="K22">
        <v>1</v>
      </c>
      <c r="L22">
        <v>2</v>
      </c>
      <c r="M22">
        <v>6</v>
      </c>
      <c r="N22">
        <v>3</v>
      </c>
      <c r="O22">
        <v>10</v>
      </c>
      <c r="P22">
        <v>43</v>
      </c>
      <c r="Q22">
        <v>4</v>
      </c>
      <c r="R22">
        <v>16</v>
      </c>
      <c r="S22">
        <v>422</v>
      </c>
    </row>
    <row r="23" spans="1:19" x14ac:dyDescent="0.25">
      <c r="A23" t="s">
        <v>145</v>
      </c>
      <c r="B23" t="s">
        <v>152</v>
      </c>
      <c r="C23">
        <v>0</v>
      </c>
      <c r="D23">
        <v>0</v>
      </c>
      <c r="E23">
        <v>5</v>
      </c>
      <c r="F23">
        <v>5</v>
      </c>
      <c r="G23">
        <v>10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9</v>
      </c>
    </row>
    <row r="24" spans="1:19" x14ac:dyDescent="0.25">
      <c r="A24" t="s">
        <v>145</v>
      </c>
      <c r="B24" t="s">
        <v>153</v>
      </c>
      <c r="C24">
        <v>6</v>
      </c>
      <c r="D24">
        <v>103</v>
      </c>
      <c r="E24">
        <v>380</v>
      </c>
      <c r="F24">
        <v>1062</v>
      </c>
      <c r="G24">
        <v>1545</v>
      </c>
      <c r="H24">
        <v>0</v>
      </c>
      <c r="I24">
        <v>1</v>
      </c>
      <c r="J24">
        <v>10</v>
      </c>
      <c r="K24">
        <v>2</v>
      </c>
      <c r="L24">
        <v>2</v>
      </c>
      <c r="M24">
        <v>13</v>
      </c>
      <c r="N24">
        <v>2</v>
      </c>
      <c r="O24">
        <v>28</v>
      </c>
      <c r="P24">
        <v>64</v>
      </c>
      <c r="Q24">
        <v>2</v>
      </c>
      <c r="R24">
        <v>72</v>
      </c>
      <c r="S24">
        <v>1458</v>
      </c>
    </row>
    <row r="25" spans="1:19" x14ac:dyDescent="0.25">
      <c r="A25" t="s">
        <v>145</v>
      </c>
      <c r="B25" t="s">
        <v>154</v>
      </c>
      <c r="C25">
        <v>37</v>
      </c>
      <c r="D25">
        <v>119</v>
      </c>
      <c r="E25">
        <v>482</v>
      </c>
      <c r="F25">
        <v>760</v>
      </c>
      <c r="G25">
        <v>1361</v>
      </c>
      <c r="H25">
        <v>6</v>
      </c>
      <c r="I25">
        <v>2</v>
      </c>
      <c r="J25">
        <v>23</v>
      </c>
      <c r="K25">
        <v>0</v>
      </c>
      <c r="L25">
        <v>3</v>
      </c>
      <c r="M25">
        <v>19</v>
      </c>
      <c r="N25">
        <v>5</v>
      </c>
      <c r="O25">
        <v>32</v>
      </c>
      <c r="P25">
        <v>96</v>
      </c>
      <c r="Q25">
        <v>26</v>
      </c>
      <c r="R25">
        <v>82</v>
      </c>
      <c r="S25">
        <v>1223</v>
      </c>
    </row>
    <row r="26" spans="1:19" x14ac:dyDescent="0.25">
      <c r="A26" t="s">
        <v>145</v>
      </c>
      <c r="B26" t="s">
        <v>155</v>
      </c>
      <c r="C26">
        <v>6</v>
      </c>
      <c r="D26">
        <v>61</v>
      </c>
      <c r="E26">
        <v>428</v>
      </c>
      <c r="F26">
        <v>784</v>
      </c>
      <c r="G26">
        <v>1273</v>
      </c>
      <c r="H26">
        <v>1</v>
      </c>
      <c r="I26">
        <v>2</v>
      </c>
      <c r="J26">
        <v>7</v>
      </c>
      <c r="K26">
        <v>1</v>
      </c>
      <c r="L26">
        <v>5</v>
      </c>
      <c r="M26">
        <v>38</v>
      </c>
      <c r="N26">
        <v>0</v>
      </c>
      <c r="O26">
        <v>8</v>
      </c>
      <c r="P26">
        <v>15</v>
      </c>
      <c r="Q26">
        <v>4</v>
      </c>
      <c r="R26">
        <v>46</v>
      </c>
      <c r="S26">
        <v>1213</v>
      </c>
    </row>
    <row r="27" spans="1:19" x14ac:dyDescent="0.25">
      <c r="A27" t="s">
        <v>145</v>
      </c>
      <c r="B27" t="s">
        <v>156</v>
      </c>
      <c r="C27">
        <v>10</v>
      </c>
      <c r="D27">
        <v>48</v>
      </c>
      <c r="E27">
        <v>130</v>
      </c>
      <c r="F27">
        <v>142</v>
      </c>
      <c r="G27">
        <v>320</v>
      </c>
      <c r="H27">
        <v>0</v>
      </c>
      <c r="I27">
        <v>1</v>
      </c>
      <c r="J27">
        <v>4</v>
      </c>
      <c r="K27">
        <v>0</v>
      </c>
      <c r="L27">
        <v>2</v>
      </c>
      <c r="M27">
        <v>36</v>
      </c>
      <c r="N27">
        <v>0</v>
      </c>
      <c r="O27">
        <v>1</v>
      </c>
      <c r="P27">
        <v>4</v>
      </c>
      <c r="Q27">
        <v>10</v>
      </c>
      <c r="R27">
        <v>43</v>
      </c>
      <c r="S27">
        <v>276</v>
      </c>
    </row>
    <row r="28" spans="1:19" x14ac:dyDescent="0.25">
      <c r="A28" t="s">
        <v>145</v>
      </c>
      <c r="B28" t="s">
        <v>157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25">
      <c r="A29" t="s">
        <v>158</v>
      </c>
      <c r="B29" t="s">
        <v>159</v>
      </c>
      <c r="C29">
        <v>1</v>
      </c>
      <c r="D29">
        <v>6</v>
      </c>
      <c r="E29">
        <v>16</v>
      </c>
      <c r="F29">
        <v>14</v>
      </c>
      <c r="G29">
        <v>36</v>
      </c>
      <c r="H29">
        <v>0</v>
      </c>
      <c r="I29">
        <v>1</v>
      </c>
      <c r="J29">
        <v>2</v>
      </c>
      <c r="K29">
        <v>0</v>
      </c>
      <c r="L29">
        <v>0</v>
      </c>
      <c r="M29">
        <v>0</v>
      </c>
      <c r="N29">
        <v>0</v>
      </c>
      <c r="O29">
        <v>1</v>
      </c>
      <c r="P29">
        <v>1</v>
      </c>
      <c r="Q29">
        <v>1</v>
      </c>
      <c r="R29">
        <v>4</v>
      </c>
      <c r="S29">
        <v>33</v>
      </c>
    </row>
    <row r="30" spans="1:19" x14ac:dyDescent="0.25">
      <c r="A30" t="s">
        <v>158</v>
      </c>
      <c r="B30" t="s">
        <v>160</v>
      </c>
      <c r="C30">
        <v>1</v>
      </c>
      <c r="D30">
        <v>12</v>
      </c>
      <c r="E30">
        <v>64</v>
      </c>
      <c r="F30">
        <v>189</v>
      </c>
      <c r="G30">
        <v>265</v>
      </c>
      <c r="H30">
        <v>1</v>
      </c>
      <c r="I30">
        <v>0</v>
      </c>
      <c r="J30">
        <v>1</v>
      </c>
      <c r="K30">
        <v>0</v>
      </c>
      <c r="L30">
        <v>0</v>
      </c>
      <c r="M30">
        <v>1</v>
      </c>
      <c r="N30">
        <v>0</v>
      </c>
      <c r="O30">
        <v>3</v>
      </c>
      <c r="P30">
        <v>4</v>
      </c>
      <c r="Q30">
        <v>0</v>
      </c>
      <c r="R30">
        <v>9</v>
      </c>
      <c r="S30">
        <v>259</v>
      </c>
    </row>
    <row r="31" spans="1:19" x14ac:dyDescent="0.25">
      <c r="A31" t="s">
        <v>158</v>
      </c>
      <c r="B31" t="s">
        <v>161</v>
      </c>
      <c r="C31">
        <v>0</v>
      </c>
      <c r="D31">
        <v>5</v>
      </c>
      <c r="E31">
        <v>26</v>
      </c>
      <c r="F31">
        <v>41</v>
      </c>
      <c r="G31">
        <v>72</v>
      </c>
      <c r="H31">
        <v>0</v>
      </c>
      <c r="I31">
        <v>0</v>
      </c>
      <c r="J31">
        <v>2</v>
      </c>
      <c r="K31">
        <v>0</v>
      </c>
      <c r="L31">
        <v>0</v>
      </c>
      <c r="M31">
        <v>0</v>
      </c>
      <c r="N31">
        <v>0</v>
      </c>
      <c r="O31">
        <v>3</v>
      </c>
      <c r="P31">
        <v>6</v>
      </c>
      <c r="Q31">
        <v>0</v>
      </c>
      <c r="R31">
        <v>2</v>
      </c>
      <c r="S31">
        <v>64</v>
      </c>
    </row>
    <row r="32" spans="1:19" x14ac:dyDescent="0.25">
      <c r="A32" t="s">
        <v>158</v>
      </c>
      <c r="B32" t="s">
        <v>162</v>
      </c>
      <c r="C32">
        <v>1</v>
      </c>
      <c r="D32">
        <v>7</v>
      </c>
      <c r="E32">
        <v>28</v>
      </c>
      <c r="F32">
        <v>41</v>
      </c>
      <c r="G32">
        <v>76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2</v>
      </c>
      <c r="P32">
        <v>4</v>
      </c>
      <c r="Q32">
        <v>0</v>
      </c>
      <c r="R32">
        <v>5</v>
      </c>
      <c r="S32">
        <v>72</v>
      </c>
    </row>
    <row r="33" spans="1:19" x14ac:dyDescent="0.25">
      <c r="A33" t="s">
        <v>158</v>
      </c>
      <c r="B33" t="s">
        <v>163</v>
      </c>
      <c r="C33">
        <v>1</v>
      </c>
      <c r="D33">
        <v>4</v>
      </c>
      <c r="E33">
        <v>7</v>
      </c>
      <c r="F33">
        <v>17</v>
      </c>
      <c r="G33">
        <v>28</v>
      </c>
      <c r="H33">
        <v>1</v>
      </c>
      <c r="I33">
        <v>3</v>
      </c>
      <c r="J33">
        <v>7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21</v>
      </c>
    </row>
    <row r="34" spans="1:19" x14ac:dyDescent="0.25">
      <c r="A34" t="s">
        <v>158</v>
      </c>
      <c r="B34" t="s">
        <v>164</v>
      </c>
      <c r="C34">
        <v>0</v>
      </c>
      <c r="D34">
        <v>0</v>
      </c>
      <c r="E34">
        <v>8</v>
      </c>
      <c r="F34">
        <v>18</v>
      </c>
      <c r="G34">
        <v>26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S34">
        <v>25</v>
      </c>
    </row>
    <row r="35" spans="1:19" x14ac:dyDescent="0.25">
      <c r="A35" t="s">
        <v>165</v>
      </c>
      <c r="B35" t="s">
        <v>166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 x14ac:dyDescent="0.25">
      <c r="A36" t="s">
        <v>167</v>
      </c>
      <c r="B36" t="s">
        <v>168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5">
      <c r="A37" t="s">
        <v>167</v>
      </c>
      <c r="B37" t="s">
        <v>169</v>
      </c>
      <c r="C37">
        <v>82</v>
      </c>
      <c r="D37">
        <v>89</v>
      </c>
      <c r="E37">
        <v>150</v>
      </c>
      <c r="F37">
        <v>130</v>
      </c>
      <c r="G37">
        <v>369</v>
      </c>
      <c r="H37">
        <v>77</v>
      </c>
      <c r="I37">
        <v>82</v>
      </c>
      <c r="J37">
        <v>301</v>
      </c>
      <c r="K37">
        <v>5</v>
      </c>
      <c r="L37">
        <v>6</v>
      </c>
      <c r="M37">
        <v>42</v>
      </c>
      <c r="N37">
        <v>0</v>
      </c>
      <c r="O37">
        <v>0</v>
      </c>
      <c r="P37">
        <v>1</v>
      </c>
      <c r="Q37">
        <v>0</v>
      </c>
      <c r="R37">
        <v>1</v>
      </c>
      <c r="S37">
        <v>25</v>
      </c>
    </row>
    <row r="38" spans="1:19" x14ac:dyDescent="0.25">
      <c r="A38" t="s">
        <v>167</v>
      </c>
      <c r="B38" t="s">
        <v>170</v>
      </c>
      <c r="C38">
        <v>2</v>
      </c>
      <c r="D38">
        <v>8</v>
      </c>
      <c r="E38">
        <v>10</v>
      </c>
      <c r="F38">
        <v>4</v>
      </c>
      <c r="G38">
        <v>22</v>
      </c>
      <c r="H38">
        <v>2</v>
      </c>
      <c r="I38">
        <v>6</v>
      </c>
      <c r="J38">
        <v>15</v>
      </c>
      <c r="K38">
        <v>0</v>
      </c>
      <c r="L38">
        <v>2</v>
      </c>
      <c r="M38">
        <v>6</v>
      </c>
      <c r="N38">
        <v>0</v>
      </c>
      <c r="O38">
        <v>0</v>
      </c>
      <c r="P38">
        <v>0</v>
      </c>
      <c r="Q38">
        <v>0</v>
      </c>
      <c r="R38">
        <v>0</v>
      </c>
      <c r="S38">
        <v>1</v>
      </c>
    </row>
    <row r="39" spans="1:19" x14ac:dyDescent="0.25">
      <c r="A39" t="s">
        <v>167</v>
      </c>
      <c r="B39" t="s">
        <v>171</v>
      </c>
      <c r="C39">
        <v>6</v>
      </c>
      <c r="D39">
        <v>16</v>
      </c>
      <c r="E39">
        <v>39</v>
      </c>
      <c r="F39">
        <v>34</v>
      </c>
      <c r="G39">
        <v>89</v>
      </c>
      <c r="H39">
        <v>6</v>
      </c>
      <c r="I39">
        <v>13</v>
      </c>
      <c r="J39">
        <v>69</v>
      </c>
      <c r="K39">
        <v>0</v>
      </c>
      <c r="L39">
        <v>3</v>
      </c>
      <c r="M39">
        <v>19</v>
      </c>
      <c r="N39">
        <v>0</v>
      </c>
      <c r="O39">
        <v>0</v>
      </c>
      <c r="P39">
        <v>0</v>
      </c>
      <c r="Q39">
        <v>0</v>
      </c>
      <c r="R39">
        <v>0</v>
      </c>
      <c r="S39">
        <v>1</v>
      </c>
    </row>
    <row r="40" spans="1:19" x14ac:dyDescent="0.25">
      <c r="A40" t="s">
        <v>172</v>
      </c>
      <c r="B40" t="s">
        <v>173</v>
      </c>
      <c r="C40">
        <v>54</v>
      </c>
      <c r="D40">
        <v>67</v>
      </c>
      <c r="E40">
        <v>219</v>
      </c>
      <c r="F40">
        <v>263</v>
      </c>
      <c r="G40">
        <v>549</v>
      </c>
      <c r="H40">
        <v>5</v>
      </c>
      <c r="I40">
        <v>3</v>
      </c>
      <c r="J40">
        <v>7</v>
      </c>
      <c r="K40">
        <v>0</v>
      </c>
      <c r="L40">
        <v>2</v>
      </c>
      <c r="M40">
        <v>4</v>
      </c>
      <c r="N40">
        <v>17</v>
      </c>
      <c r="O40">
        <v>11</v>
      </c>
      <c r="P40">
        <v>26</v>
      </c>
      <c r="Q40">
        <v>32</v>
      </c>
      <c r="R40">
        <v>51</v>
      </c>
      <c r="S40">
        <v>512</v>
      </c>
    </row>
    <row r="41" spans="1:19" x14ac:dyDescent="0.25">
      <c r="A41" t="s">
        <v>172</v>
      </c>
      <c r="B41" t="s">
        <v>174</v>
      </c>
      <c r="C41">
        <v>5</v>
      </c>
      <c r="D41">
        <v>8</v>
      </c>
      <c r="E41">
        <v>5</v>
      </c>
      <c r="F41">
        <v>8</v>
      </c>
      <c r="G41">
        <v>21</v>
      </c>
      <c r="H41">
        <v>3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1</v>
      </c>
      <c r="R41">
        <v>8</v>
      </c>
      <c r="S41">
        <v>21</v>
      </c>
    </row>
    <row r="42" spans="1:19" x14ac:dyDescent="0.25">
      <c r="A42" t="s">
        <v>172</v>
      </c>
      <c r="B42" t="s">
        <v>175</v>
      </c>
      <c r="C42">
        <v>77</v>
      </c>
      <c r="D42">
        <v>312</v>
      </c>
      <c r="E42">
        <v>1036</v>
      </c>
      <c r="F42">
        <v>1890</v>
      </c>
      <c r="G42">
        <v>3238</v>
      </c>
      <c r="H42">
        <v>4</v>
      </c>
      <c r="I42">
        <v>7</v>
      </c>
      <c r="J42">
        <v>23</v>
      </c>
      <c r="K42">
        <v>0</v>
      </c>
      <c r="L42">
        <v>2</v>
      </c>
      <c r="M42">
        <v>15</v>
      </c>
      <c r="N42">
        <v>21</v>
      </c>
      <c r="O42">
        <v>76</v>
      </c>
      <c r="P42">
        <v>158</v>
      </c>
      <c r="Q42">
        <v>52</v>
      </c>
      <c r="R42">
        <v>227</v>
      </c>
      <c r="S42">
        <v>3042</v>
      </c>
    </row>
    <row r="43" spans="1:19" x14ac:dyDescent="0.25">
      <c r="A43" t="s">
        <v>176</v>
      </c>
      <c r="B43" t="s">
        <v>125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Contents</vt:lpstr>
      <vt:lpstr>Total Crashes</vt:lpstr>
      <vt:lpstr>Total Injuries</vt:lpstr>
      <vt:lpstr>Time of Day</vt:lpstr>
      <vt:lpstr>Month</vt:lpstr>
      <vt:lpstr>Weekday</vt:lpstr>
      <vt:lpstr>Roadway Type</vt:lpstr>
      <vt:lpstr>Roadway Characteristic </vt:lpstr>
      <vt:lpstr>Cause</vt:lpstr>
      <vt:lpstr>Collision Type</vt:lpstr>
      <vt:lpstr>Collision Type - Intersections</vt:lpstr>
      <vt:lpstr>Collision Type - Alcohol</vt:lpstr>
      <vt:lpstr>Collision Type - Drugs</vt:lpstr>
      <vt:lpstr>Speed-related</vt:lpstr>
      <vt:lpstr>Alcohol-related</vt:lpstr>
      <vt:lpstr>Drug-related</vt:lpstr>
      <vt:lpstr>Lighting conditions</vt:lpstr>
      <vt:lpstr>Weather conditions</vt:lpstr>
      <vt:lpstr>Road surface condition</vt:lpstr>
      <vt:lpstr>BAC Level</vt:lpstr>
      <vt:lpstr>Number of lanes</vt:lpstr>
      <vt:lpstr>Driveway-related</vt:lpstr>
      <vt:lpstr>Intoxicated Drivers</vt:lpstr>
      <vt:lpstr>Age Group</vt:lpstr>
      <vt:lpstr>Age Group - Alcohol-related</vt:lpstr>
      <vt:lpstr>Age Group - Drug-related</vt:lpstr>
      <vt:lpstr>Hit &amp; Run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Lake McTighe</cp:lastModifiedBy>
  <dcterms:created xsi:type="dcterms:W3CDTF">2024-11-07T16:41:30Z</dcterms:created>
  <dcterms:modified xsi:type="dcterms:W3CDTF">2024-11-14T02:45:04Z</dcterms:modified>
</cp:coreProperties>
</file>