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M:\plan\rtp\projects\Safety Program\Data\SS4A Data\Table Export Scripting\Outputs\2022\"/>
    </mc:Choice>
  </mc:AlternateContent>
  <xr:revisionPtr revIDLastSave="0" documentId="13_ncr:1_{A494E1E8-014F-4086-AE91-2A307E4FC8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otal Crashes" sheetId="2" r:id="rId2"/>
    <sheet name="Total Injuries" sheetId="3" r:id="rId3"/>
    <sheet name="Time of Day" sheetId="4" r:id="rId4"/>
    <sheet name="Month" sheetId="5" r:id="rId5"/>
    <sheet name="Weekday" sheetId="6" r:id="rId6"/>
    <sheet name="Roadway Type" sheetId="7" r:id="rId7"/>
    <sheet name="Roadway Characteristic " sheetId="8" r:id="rId8"/>
    <sheet name="Cause" sheetId="9" r:id="rId9"/>
    <sheet name="Collision Type" sheetId="10" r:id="rId10"/>
    <sheet name="Collision Type - Intersections" sheetId="11" r:id="rId11"/>
    <sheet name="Collision Type - Alcohol" sheetId="12" r:id="rId12"/>
    <sheet name="Collision Type - Drugs" sheetId="13" r:id="rId13"/>
    <sheet name="Speed-related" sheetId="14" r:id="rId14"/>
    <sheet name="Alcohol-related" sheetId="15" r:id="rId15"/>
    <sheet name="Drug-related" sheetId="16" r:id="rId16"/>
    <sheet name="Lighting conditions" sheetId="17" r:id="rId17"/>
    <sheet name="Weather conditions" sheetId="18" r:id="rId18"/>
    <sheet name="Road surface condition" sheetId="19" r:id="rId19"/>
    <sheet name="BAC Level" sheetId="20" r:id="rId20"/>
    <sheet name="Number of lanes" sheetId="21" r:id="rId21"/>
    <sheet name="Driveway-related" sheetId="22" r:id="rId22"/>
    <sheet name="Intoxicated Drivers" sheetId="23" r:id="rId23"/>
    <sheet name="Age Group" sheetId="24" r:id="rId24"/>
    <sheet name="Age Group - Alcohol-related" sheetId="25" r:id="rId25"/>
    <sheet name="Age Group - Drug-related" sheetId="26" r:id="rId26"/>
    <sheet name="Hit &amp; Run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<sst xmlns="http://schemas.openxmlformats.org/spreadsheetml/2006/main" count="782" uniqueCount="326">
  <si>
    <t>Data geographic range</t>
  </si>
  <si>
    <t>Washington</t>
  </si>
  <si>
    <t>Data export date</t>
  </si>
  <si>
    <t>11/07/2024</t>
  </si>
  <si>
    <t>Table Name</t>
  </si>
  <si>
    <t>Tab Name</t>
  </si>
  <si>
    <t>Time Range</t>
  </si>
  <si>
    <t xml:space="preserve">Total number of crashes by severity and year  </t>
  </si>
  <si>
    <t>2007-2022</t>
  </si>
  <si>
    <t xml:space="preserve">Total number of injuries by severity, mode and year  </t>
  </si>
  <si>
    <t xml:space="preserve">Total number of injuries by severity, mode and time of day </t>
  </si>
  <si>
    <t>2018-2022</t>
  </si>
  <si>
    <t xml:space="preserve">Total number of injuries by severity, mode and month </t>
  </si>
  <si>
    <t xml:space="preserve">Total number of injuries by severity, mode and week </t>
  </si>
  <si>
    <t xml:space="preserve">Total number of injuries by severity, mode and roadway type </t>
  </si>
  <si>
    <t xml:space="preserve">Total number of injuries by severity, mode and roadway characteristic  </t>
  </si>
  <si>
    <t xml:space="preserve">Total number of injuries by severity, mode  crash cause </t>
  </si>
  <si>
    <t xml:space="preserve">Total number of injuries by severity, mode and collision type  </t>
  </si>
  <si>
    <t xml:space="preserve">Total number of  injuries by severity, mode and collision type at intersections </t>
  </si>
  <si>
    <t xml:space="preserve">Alcohol-involved injury crashes by collision type  </t>
  </si>
  <si>
    <t xml:space="preserve">Drug-involved injury crashes by collision type  </t>
  </si>
  <si>
    <t xml:space="preserve">Total number of speed related injuries by severity, mode and year  </t>
  </si>
  <si>
    <t xml:space="preserve">Total number of alcohol related injuries by severity, mode and year  </t>
  </si>
  <si>
    <t xml:space="preserve">Total number of drug related injuries by severity, mode and year </t>
  </si>
  <si>
    <t xml:space="preserve">Total number of injuries by severity, mode and lighting </t>
  </si>
  <si>
    <t xml:space="preserve">Total number of injuries by severity, mode and weather condition   </t>
  </si>
  <si>
    <t xml:space="preserve">Total number of injuries by severity, mode and road surface condition </t>
  </si>
  <si>
    <t>Number of drivers in fatal crashes by BAC level</t>
  </si>
  <si>
    <t xml:space="preserve">Total number of injuries by severity, mode and number of lanes </t>
  </si>
  <si>
    <t xml:space="preserve">Total number of driveway related injuries by severity, mode and year </t>
  </si>
  <si>
    <t xml:space="preserve">Total number of crashes by severity where driver was intoxicated </t>
  </si>
  <si>
    <t xml:space="preserve">Total number of injuries by age group  </t>
  </si>
  <si>
    <t xml:space="preserve">Total number of alcohol related injuries by age group  </t>
  </si>
  <si>
    <t xml:space="preserve">Total number of drug related injuries by age group  </t>
  </si>
  <si>
    <t xml:space="preserve">Total number of injuries by severity, mode and year involving hit and run  </t>
  </si>
  <si>
    <t>Contact Information</t>
  </si>
  <si>
    <t>Lake McTighe</t>
  </si>
  <si>
    <t>lake.mctighe@oregonmetro.gov</t>
  </si>
  <si>
    <t>Year</t>
  </si>
  <si>
    <t>Fatal Crashes (K)</t>
  </si>
  <si>
    <t>Serious Injury Crashes (A)</t>
  </si>
  <si>
    <t>Minor Injury Crashes (B)</t>
  </si>
  <si>
    <t>Possible Injury Crashes (C)</t>
  </si>
  <si>
    <t>No Apparent Injury/PDO Crashes (O)</t>
  </si>
  <si>
    <t>Total Deaths</t>
  </si>
  <si>
    <t>Total Serious Injuries (A)</t>
  </si>
  <si>
    <t>Total Minor Injuries (B)</t>
  </si>
  <si>
    <t>Total Possible Injuries (C)</t>
  </si>
  <si>
    <t>Total Injuries</t>
  </si>
  <si>
    <t>Total Pedestrian Deaths</t>
  </si>
  <si>
    <t>Total Pedestrian Serious Injuries (A)</t>
  </si>
  <si>
    <t>Total Pedestrian Injuries</t>
  </si>
  <si>
    <t>Total Cyclist Deaths</t>
  </si>
  <si>
    <t>Total Cyclist Serious Injuries (A)</t>
  </si>
  <si>
    <t>Total Cyclist Injuries</t>
  </si>
  <si>
    <t>Total Motorcycle Deaths</t>
  </si>
  <si>
    <t>Total Motorcycle Serious Injuries (A)</t>
  </si>
  <si>
    <t>Total Motorcycle Injuries</t>
  </si>
  <si>
    <t>Total Motorist Deaths</t>
  </si>
  <si>
    <t>Total Motorist Serious Injuries (A)</t>
  </si>
  <si>
    <t>Total Motorist Injuries</t>
  </si>
  <si>
    <t>Time of Day</t>
  </si>
  <si>
    <t>12:00 AM (Midnight)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</si>
  <si>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</si>
  <si>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</si>
  <si>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</si>
  <si>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</si>
  <si>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</si>
  <si>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</si>
  <si>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</si>
  <si>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</si>
  <si>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</si>
  <si>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</si>
  <si>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</si>
  <si>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 (Noon)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</si>
  <si>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</si>
  <si>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</si>
  <si>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</si>
  <si>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</si>
  <si>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</si>
  <si>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</si>
  <si>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</si>
  <si>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</si>
  <si>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</si>
  <si>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</si>
  <si>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</si>
  <si>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Unknown Time</t>
  </si>
  <si>
    <t>Other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</si>
  <si>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</si>
  <si>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</si>
  <si>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</si>
  <si>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</si>
  <si>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</si>
  <si>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</si>
  <si>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</si>
  <si>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</si>
  <si>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</si>
  <si>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</si>
  <si>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</si>
  <si>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</si>
  <si>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</si>
  <si>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number of injuries by severity, mode and weekday </t>
  </si>
  <si>
    <t>Day of the Week</t>
  </si>
  <si>
    <t>Sunday</t>
  </si>
  <si>
    <t>Monday</t>
  </si>
  <si>
    <t>Tuesday</t>
  </si>
  <si>
    <t>Wednesday</t>
  </si>
  <si>
    <t>Thursday</t>
  </si>
  <si>
    <t>Friday</t>
  </si>
  <si>
    <t>Saturday</t>
  </si>
  <si>
    <t>Roadway Type</t>
  </si>
  <si>
    <t>Throughway</t>
  </si>
  <si>
    <t>Arterial</t>
  </si>
  <si>
    <t>Collector</t>
  </si>
  <si>
    <t>Local</t>
  </si>
  <si>
    <t>Roadway Characteristic</t>
  </si>
  <si>
    <t>Bridge Structure</t>
  </si>
  <si>
    <t>Curve (horizontal curve)</t>
  </si>
  <si>
    <t>Driveway or Alley</t>
  </si>
  <si>
    <t>Grade (vertical curve)</t>
  </si>
  <si>
    <t>Intersection</t>
  </si>
  <si>
    <t>Open access or turnout</t>
  </si>
  <si>
    <t>Straight Roadway</t>
  </si>
  <si>
    <t>Transition</t>
  </si>
  <si>
    <t>Tunnel</t>
  </si>
  <si>
    <t>Unknown</t>
  </si>
  <si>
    <t>CauseCategory</t>
  </si>
  <si>
    <t>CrashCause</t>
  </si>
  <si>
    <t>Driver Behavior Issues</t>
  </si>
  <si>
    <t>Aggressive Driving (per PAR)</t>
  </si>
  <si>
    <t>Careless Driving (per PAR)</t>
  </si>
  <si>
    <t>Disregarded other traffic control device</t>
  </si>
  <si>
    <t>Disregarded R-A-G traffic signal.</t>
  </si>
  <si>
    <t>Disregarded traffic signal</t>
  </si>
  <si>
    <t>Followed too closely</t>
  </si>
  <si>
    <t>Inattention</t>
  </si>
  <si>
    <t>Reckless Driving (per PAR)</t>
  </si>
  <si>
    <t>Road Rage (per PAR)</t>
  </si>
  <si>
    <t>Driver Drowsy or Physical Illness</t>
  </si>
  <si>
    <t>Driver drowsy/fatigued/sleepy</t>
  </si>
  <si>
    <t>Physical illness</t>
  </si>
  <si>
    <t>Environmental or Other Factors</t>
  </si>
  <si>
    <t>Other (not improper driving)</t>
  </si>
  <si>
    <t>Phantom / Non-contact Vehicle</t>
  </si>
  <si>
    <t>View obscured</t>
  </si>
  <si>
    <t>Improper Maneuvers</t>
  </si>
  <si>
    <t>Did not yield right-of-way</t>
  </si>
  <si>
    <t>Drove left of center on two-way road</t>
  </si>
  <si>
    <t>Drove left of center on two-way road; straddling</t>
  </si>
  <si>
    <t>Failed to avoid vehicle ahead</t>
  </si>
  <si>
    <t>Improper change of traffic lanes</t>
  </si>
  <si>
    <t>Improper overtaking</t>
  </si>
  <si>
    <t>Improper use of median or shoulder</t>
  </si>
  <si>
    <t>Made improper turn</t>
  </si>
  <si>
    <t>Other improper driving</t>
  </si>
  <si>
    <t>Passed stop sign or red flasher</t>
  </si>
  <si>
    <t>Wrong way on one-way road; wrong side divided road</t>
  </si>
  <si>
    <t>Wrong way on one-way roadway</t>
  </si>
  <si>
    <t>Mechanical or Vehicle Issues</t>
  </si>
  <si>
    <t>Defective steering mechanism</t>
  </si>
  <si>
    <t>Inadequate or no brakes</t>
  </si>
  <si>
    <t>Mechanical defect</t>
  </si>
  <si>
    <t>Tire Failure</t>
  </si>
  <si>
    <t>Vehicle improperly parked</t>
  </si>
  <si>
    <t>Vehicle lost load or load shifted</t>
  </si>
  <si>
    <t>No Cause</t>
  </si>
  <si>
    <t>No cause associated at this level</t>
  </si>
  <si>
    <t>Non-Motorist Related Issues</t>
  </si>
  <si>
    <t>Non-motorist clothing not visible</t>
  </si>
  <si>
    <t>Non-motorist illegally in roadway</t>
  </si>
  <si>
    <t>Non-Motorist Inattention</t>
  </si>
  <si>
    <t>Non-motorist not visible; non-reflective clothing</t>
  </si>
  <si>
    <t>Speed</t>
  </si>
  <si>
    <t>Driving in excess of posted speed</t>
  </si>
  <si>
    <t>Speed Racing (per PAR)</t>
  </si>
  <si>
    <t>Too fast for conditions (not exceed posted speed)</t>
  </si>
  <si>
    <t>Unknown Cause</t>
  </si>
  <si>
    <t>Collision Type</t>
  </si>
  <si>
    <t>Parking Maneuver</t>
  </si>
  <si>
    <t>Backing</t>
  </si>
  <si>
    <t>Miscellaneous</t>
  </si>
  <si>
    <t>Sideswipe - Meeting</t>
  </si>
  <si>
    <t>Head-On</t>
  </si>
  <si>
    <t>Pedestrian</t>
  </si>
  <si>
    <t>Sideswipe - Overtaking</t>
  </si>
  <si>
    <t>Angle</t>
  </si>
  <si>
    <t>Fixed Object or Other Object</t>
  </si>
  <si>
    <t>Non-collision</t>
  </si>
  <si>
    <t>Rear-End</t>
  </si>
  <si>
    <t>Turning Movement</t>
  </si>
  <si>
    <t>Lighting Type</t>
  </si>
  <si>
    <t>Daylight</t>
  </si>
  <si>
    <t>Darkness - with street lights</t>
  </si>
  <si>
    <t>Darkness - no street lights</t>
  </si>
  <si>
    <t>Dawn (Twilight)</t>
  </si>
  <si>
    <t>Dusk (Twilight)</t>
  </si>
  <si>
    <t>Weather Conditions</t>
  </si>
  <si>
    <t>Dust</t>
  </si>
  <si>
    <t>Sleet</t>
  </si>
  <si>
    <t>Snow</t>
  </si>
  <si>
    <t>Cloudy</t>
  </si>
  <si>
    <t>Fog</t>
  </si>
  <si>
    <t>Rain</t>
  </si>
  <si>
    <t>Ash</t>
  </si>
  <si>
    <t>Clear</t>
  </si>
  <si>
    <t>Smoke</t>
  </si>
  <si>
    <t>Road Surface Condition</t>
  </si>
  <si>
    <t>Dry</t>
  </si>
  <si>
    <t>Ice</t>
  </si>
  <si>
    <t>Wet</t>
  </si>
  <si>
    <t>Participant BAC</t>
  </si>
  <si>
    <t>Drivers in Fatal Crashes</t>
  </si>
  <si>
    <t>0.00</t>
  </si>
  <si>
    <t>0.01</t>
  </si>
  <si>
    <t>0.02</t>
  </si>
  <si>
    <t>0.03</t>
  </si>
  <si>
    <t>0.04</t>
  </si>
  <si>
    <t>0.05</t>
  </si>
  <si>
    <t>0.06</t>
  </si>
  <si>
    <t>0.07</t>
  </si>
  <si>
    <t>0.08</t>
  </si>
  <si>
    <t>0.09</t>
  </si>
  <si>
    <t>0.10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</si>
  <si>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</si>
  <si>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</si>
  <si>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</si>
  <si>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</si>
  <si>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</si>
  <si>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</si>
  <si>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</si>
  <si>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</si>
  <si>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</si>
  <si>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>0.20</t>
  </si>
  <si>
    <t>0.21</t>
  </si>
  <si>
    <t>0.22</t>
  </si>
  <si>
    <t>0.23</t>
  </si>
  <si>
    <t>0.24</t>
  </si>
  <si>
    <t>0.25</t>
  </si>
  <si>
    <t>0.26</t>
  </si>
  <si>
    <t>0.27</t>
  </si>
  <si>
    <t>0.28</t>
  </si>
  <si>
    <t>0.29</t>
  </si>
  <si>
    <t>0.30</t>
  </si>
  <si>
    <t>0.31</t>
  </si>
  <si>
    <t>0.32</t>
  </si>
  <si>
    <t>0.33</t>
  </si>
  <si>
    <t>0.34</t>
  </si>
  <si>
    <t>0.35</t>
  </si>
  <si>
    <t>0.36</t>
  </si>
  <si>
    <t>0.37</t>
  </si>
  <si>
    <t>0.38</t>
  </si>
  <si>
    <t>0.39</t>
  </si>
  <si>
    <t>0.40</t>
  </si>
  <si>
    <t>0.41</t>
  </si>
  <si>
    <t>0.42</t>
  </si>
  <si>
    <t>0.43</t>
  </si>
  <si>
    <t>0.44</t>
  </si>
  <si>
    <t>0.45</t>
  </si>
  <si>
    <t>0.46</t>
  </si>
  <si>
    <t>0.47</t>
  </si>
  <si>
    <t>0.48</t>
  </si>
  <si>
    <t>0.49</t>
  </si>
  <si>
    <t>0.50</t>
  </si>
  <si>
    <t>0.51</t>
  </si>
  <si>
    <t>0.52</t>
  </si>
  <si>
    <t>0.53</t>
  </si>
  <si>
    <t>0.54</t>
  </si>
  <si>
    <t>0.55</t>
  </si>
  <si>
    <t>0.56</t>
  </si>
  <si>
    <t>0.57</t>
  </si>
  <si>
    <t>0.58</t>
  </si>
  <si>
    <t>0.59</t>
  </si>
  <si>
    <t>0.60</t>
  </si>
  <si>
    <t>0.61</t>
  </si>
  <si>
    <t>0.62</t>
  </si>
  <si>
    <t>0.63</t>
  </si>
  <si>
    <t>0.64</t>
  </si>
  <si>
    <t>0.65</t>
  </si>
  <si>
    <t>0.66</t>
  </si>
  <si>
    <t>0.67</t>
  </si>
  <si>
    <t>0.68</t>
  </si>
  <si>
    <t>0.69</t>
  </si>
  <si>
    <t>0.70</t>
  </si>
  <si>
    <t>0.71</t>
  </si>
  <si>
    <t>0.72</t>
  </si>
  <si>
    <t>0.73</t>
  </si>
  <si>
    <t>0.74</t>
  </si>
  <si>
    <t>0.75</t>
  </si>
  <si>
    <t>0.76</t>
  </si>
  <si>
    <t>0.77</t>
  </si>
  <si>
    <t>0.78</t>
  </si>
  <si>
    <t>0.79</t>
  </si>
  <si>
    <t>0.80</t>
  </si>
  <si>
    <t>Suspect sample</t>
  </si>
  <si>
    <t>Test refused</t>
  </si>
  <si>
    <t>No test administered</t>
  </si>
  <si>
    <t>Test administered, no results</t>
  </si>
  <si>
    <t>Number of Lanes</t>
  </si>
  <si>
    <t>Intersection crashes</t>
  </si>
  <si>
    <t>Unknown number of lanes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</si>
  <si>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</si>
  <si>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</si>
  <si>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</si>
  <si>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</si>
  <si>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</si>
  <si>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</si>
  <si>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</si>
  <si>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</si>
  <si>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</si>
  <si>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</si>
  <si>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</si>
  <si>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Highest Injury Severity</t>
  </si>
  <si>
    <t>Total Crashes</t>
  </si>
  <si>
    <t>Fatal Injury Crashes (K)</t>
  </si>
  <si>
    <t>Suspected Minor Injury Crashes (B)</t>
  </si>
  <si>
    <t>Suspected Serious Injury Crashes (A)</t>
  </si>
  <si>
    <t>Age Group</t>
  </si>
  <si>
    <t>Total Possible Injury Injuries (C)</t>
  </si>
  <si>
    <t>0-4</t>
  </si>
  <si>
    <t>5-14</t>
  </si>
  <si>
    <t>15-24</t>
  </si>
  <si>
    <t>25-44</t>
  </si>
  <si>
    <t>45-64</t>
  </si>
  <si>
    <t>65-74</t>
  </si>
  <si>
    <t>75 and older</t>
  </si>
  <si>
    <t>Total number of injuries by severity, mode and year involving hit and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</si>
</sst>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2" fillId="0" borderId="0" xfId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workbookViewId="0">
      <selection activeCell="B24" sqref="B24"/>
    </sheetView>
  </sheetViews>
  <sheetFormatPr defaultRowHeight="15" x14ac:dyDescent="0.25"/>
  <cols>
    <col min="1" max="1" width="69.7109375" customWidth="1"/>
    <col min="2" max="2" width="32" customWidth="1"/>
    <col min="3" max="3" width="12" customWidth="1"/>
  </cols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 t="s">
        <v>3</v>
      </c>
    </row>
    <row r="3" spans="1:3" x14ac:dyDescent="0.25">
      <c r="A3" t="s">
        <v>4</v>
      </c>
      <c r="B3" t="s">
        <v>5</v>
      </c>
      <c r="C3" t="s">
        <v>6</v>
      </c>
    </row>
    <row r="4" spans="1:3" ht="15.75" x14ac:dyDescent="0.25">
      <c r="A4" t="s">
        <v>7</v>
      </c>
      <c r="B4" s="1" t="str">
        <f>HYPERLINK("#"&amp;"'Total Crashes'!A1", "Total Crashes")</f>
        <v>Total Crashes</v>
      </c>
      <c r="C4" t="s">
        <v>8</v>
      </c>
    </row>
    <row r="5" spans="1:3" ht="15.75" x14ac:dyDescent="0.25">
      <c r="A5" t="s">
        <v>9</v>
      </c>
      <c r="B5" s="1" t="str">
        <f>HYPERLINK("#"&amp;"'Total Injuries'!A1", "Total Injuries")</f>
        <v>Total Injuries</v>
      </c>
      <c r="C5" t="s">
        <v>8</v>
      </c>
    </row>
    <row r="6" spans="1:3" ht="15.75" x14ac:dyDescent="0.25">
      <c r="A6" t="s">
        <v>10</v>
      </c>
      <c r="B6" s="1" t="str">
        <f>HYPERLINK("#"&amp;"'Time of Day'!A1", "Time of Day")</f>
        <v>Time of Day</v>
      </c>
      <c r="C6" t="s">
        <v>11</v>
      </c>
    </row>
    <row r="7" spans="1:3" ht="15.75" x14ac:dyDescent="0.25">
      <c r="A7" t="s">
        <v>12</v>
      </c>
      <c r="B7" s="1" t="str">
        <f>HYPERLINK("#"&amp;"'Month'!A1", "Month")</f>
        <v>Month</v>
      </c>
      <c r="C7" t="s">
        <v>11</v>
      </c>
    </row>
    <row r="8" spans="1:3" ht="15.75" x14ac:dyDescent="0.25">
      <c r="A8" t="s">
        <v>13</v>
      </c>
      <c r="B8" s="1" t="str">
        <f>HYPERLINK("#"&amp;"'Weekday'!A1", "Weekday")</f>
        <v>Weekday</v>
      </c>
      <c r="C8" t="s">
        <v>11</v>
      </c>
    </row>
    <row r="9" spans="1:3" ht="15.75" x14ac:dyDescent="0.25">
      <c r="A9" t="s">
        <v>14</v>
      </c>
      <c r="B9" s="1" t="str">
        <f>HYPERLINK("#"&amp;"'Roadway Type'!A1", "Roadway Type")</f>
        <v>Roadway Type</v>
      </c>
      <c r="C9" t="s">
        <v>11</v>
      </c>
    </row>
    <row r="10" spans="1:3" ht="15.75" x14ac:dyDescent="0.25">
      <c r="A10" t="s">
        <v>15</v>
      </c>
      <c r="B10" s="1" t="str">
        <f>HYPERLINK("#"&amp;"'Roadway Characteristic '!A1", "Roadway Characteristic ")</f>
        <v xml:space="preserve">Roadway Characteristic </v>
      </c>
      <c r="C10" t="s">
        <v>11</v>
      </c>
    </row>
    <row r="11" spans="1:3" ht="15.75" x14ac:dyDescent="0.25">
      <c r="A11" t="s">
        <v>16</v>
      </c>
      <c r="B11" s="1" t="str">
        <f>HYPERLINK("#"&amp;"'Cause'!A1", "Cause")</f>
        <v>Cause</v>
      </c>
      <c r="C11" t="s">
        <v>11</v>
      </c>
    </row>
    <row r="12" spans="1:3" ht="15.75" x14ac:dyDescent="0.25">
      <c r="A12" t="s">
        <v>17</v>
      </c>
      <c r="B12" s="1" t="str">
        <f>HYPERLINK("#"&amp;"'Collision Type'!A1", "Collision Type")</f>
        <v>Collision Type</v>
      </c>
      <c r="C12" t="s">
        <v>11</v>
      </c>
    </row>
    <row r="13" spans="1:3" ht="15.75" x14ac:dyDescent="0.25">
      <c r="A13" t="s">
        <v>18</v>
      </c>
      <c r="B13" s="1" t="str">
        <f>HYPERLINK("#"&amp;"'Collision Type - Intersections'!A1", "Collision Type - Intersections")</f>
        <v>Collision Type - Intersections</v>
      </c>
      <c r="C13" t="s">
        <v>11</v>
      </c>
    </row>
    <row r="14" spans="1:3" ht="15.75" x14ac:dyDescent="0.25">
      <c r="A14" t="s">
        <v>19</v>
      </c>
      <c r="B14" s="1" t="str">
        <f>HYPERLINK("#"&amp;"'Collision Type - Alcohol'!A1", "Collision Type - Alcohol")</f>
        <v>Collision Type - Alcohol</v>
      </c>
      <c r="C14" t="s">
        <v>11</v>
      </c>
    </row>
    <row r="15" spans="1:3" ht="15.75" x14ac:dyDescent="0.25">
      <c r="A15" t="s">
        <v>20</v>
      </c>
      <c r="B15" s="1" t="str">
        <f>HYPERLINK("#"&amp;"'Collision Type - Drugs'!A1", "Collision Type - Drugs")</f>
        <v>Collision Type - Drugs</v>
      </c>
      <c r="C15" t="s">
        <v>11</v>
      </c>
    </row>
    <row r="16" spans="1:3" ht="15.75" x14ac:dyDescent="0.25">
      <c r="A16" t="s">
        <v>21</v>
      </c>
      <c r="B16" s="1" t="str">
        <f>HYPERLINK("#"&amp;"'Speed-related'!A1", "Speed-related")</f>
        <v>Speed-related</v>
      </c>
      <c r="C16" t="s">
        <v>8</v>
      </c>
    </row>
    <row r="17" spans="1:3" ht="15.75" x14ac:dyDescent="0.25">
      <c r="A17" t="s">
        <v>22</v>
      </c>
      <c r="B17" s="1" t="str">
        <f>HYPERLINK("#"&amp;"'Alcohol-related'!A1", "Alcohol-related")</f>
        <v>Alcohol-related</v>
      </c>
      <c r="C17" t="s">
        <v>8</v>
      </c>
    </row>
    <row r="18" spans="1:3" ht="15.75" x14ac:dyDescent="0.25">
      <c r="A18" t="s">
        <v>23</v>
      </c>
      <c r="B18" s="1" t="str">
        <f>HYPERLINK("#"&amp;"'Drug-related'!A1", "Drug-related")</f>
        <v>Drug-related</v>
      </c>
      <c r="C18" t="s">
        <v>8</v>
      </c>
    </row>
    <row r="19" spans="1:3" ht="15.75" x14ac:dyDescent="0.25">
      <c r="A19" t="s">
        <v>24</v>
      </c>
      <c r="B19" s="1" t="str">
        <f>HYPERLINK("#"&amp;"'Lighting conditions'!A1", "Lighting conditions")</f>
        <v>Lighting conditions</v>
      </c>
      <c r="C19" t="s">
        <v>11</v>
      </c>
    </row>
    <row r="20" spans="1:3" ht="15.75" x14ac:dyDescent="0.25">
      <c r="A20" t="s">
        <v>25</v>
      </c>
      <c r="B20" s="1" t="str">
        <f>HYPERLINK("#"&amp;"'Weather conditions'!A1", "Weather conditions")</f>
        <v>Weather conditions</v>
      </c>
      <c r="C20" t="s">
        <v>11</v>
      </c>
    </row>
    <row r="21" spans="1:3" ht="15.75" x14ac:dyDescent="0.25">
      <c r="A21" t="s">
        <v>26</v>
      </c>
      <c r="B21" s="1" t="str">
        <f>HYPERLINK("#"&amp;"'Road surface condition'!A1", "Road surface condition")</f>
        <v>Road surface condition</v>
      </c>
      <c r="C21" t="s">
        <v>11</v>
      </c>
    </row>
    <row r="22" spans="1:3" ht="15.75" x14ac:dyDescent="0.25">
      <c r="A22" t="s">
        <v>27</v>
      </c>
      <c r="B22" s="1" t="str">
        <f>HYPERLINK("#"&amp;"'BAC Level'!A1", "BAC Level")</f>
        <v>BAC Level</v>
      </c>
      <c r="C22" t="s">
        <v>11</v>
      </c>
    </row>
    <row r="23" spans="1:3" ht="15.75" x14ac:dyDescent="0.25">
      <c r="A23" t="s">
        <v>28</v>
      </c>
      <c r="B23" s="1" t="str">
        <f>HYPERLINK("#"&amp;"'Number of lanes'!A1", "Number of lanes")</f>
        <v>Number of lanes</v>
      </c>
      <c r="C23" t="s">
        <v>11</v>
      </c>
    </row>
    <row r="24" spans="1:3" ht="15.75" x14ac:dyDescent="0.25">
      <c r="A24" t="s">
        <v>29</v>
      </c>
      <c r="B24" s="1" t="str">
        <f>HYPERLINK("#"&amp;"'Driveway-related'!A1", "Driveway-related")</f>
        <v>Driveway-related</v>
      </c>
      <c r="C24" t="s">
        <v>8</v>
      </c>
    </row>
    <row r="25" spans="1:3" ht="15.75" x14ac:dyDescent="0.25">
      <c r="A25" t="s">
        <v>30</v>
      </c>
      <c r="B25" s="1" t="str">
        <f>HYPERLINK("#"&amp;"'Intoxicated Drivers'!A1", "Intoxicated Drivers")</f>
        <v>Intoxicated Drivers</v>
      </c>
      <c r="C25" t="s">
        <v>11</v>
      </c>
    </row>
    <row r="26" spans="1:3" ht="15.75" x14ac:dyDescent="0.25">
      <c r="A26" t="s">
        <v>31</v>
      </c>
      <c r="B26" s="1" t="str">
        <f>HYPERLINK("#"&amp;"'Age Group'!A1", "Age Group")</f>
        <v>Age Group</v>
      </c>
      <c r="C26" t="s">
        <v>11</v>
      </c>
    </row>
    <row r="27" spans="1:3" ht="15.75" x14ac:dyDescent="0.25">
      <c r="A27" t="s">
        <v>32</v>
      </c>
      <c r="B27" s="1" t="str">
        <f>HYPERLINK("#"&amp;"'Age Group - Alcohol-related'!A1", "Age Group - Alcohol-related")</f>
        <v>Age Group - Alcohol-related</v>
      </c>
      <c r="C27" t="s">
        <v>11</v>
      </c>
    </row>
    <row r="28" spans="1:3" ht="15.75" x14ac:dyDescent="0.25">
      <c r="A28" t="s">
        <v>33</v>
      </c>
      <c r="B28" s="1" t="str">
        <f>HYPERLINK("#"&amp;"'Age Group - Drug-related'!A1", "Age Group - Drug-related")</f>
        <v>Age Group - Drug-related</v>
      </c>
      <c r="C28" t="s">
        <v>11</v>
      </c>
    </row>
    <row r="29" spans="1:3" ht="15.75" x14ac:dyDescent="0.25">
      <c r="A29" t="s">
        <v>34</v>
      </c>
      <c r="B29" s="1" t="str">
        <f>HYPERLINK("#"&amp;"'Hit &amp; Run'!A1", "Hit &amp; Run")</f>
        <v>Hit &amp; Run</v>
      </c>
      <c r="C29" t="s">
        <v>8</v>
      </c>
    </row>
    <row r="31" spans="1:3" x14ac:dyDescent="0.25">
      <c r="A31" t="s">
        <v>35</v>
      </c>
    </row>
    <row r="32" spans="1:3" x14ac:dyDescent="0.25">
      <c r="A32" t="s">
        <v>36</v>
      </c>
    </row>
    <row r="33" spans="1:1" x14ac:dyDescent="0.25">
      <c r="A33" t="s">
        <v>37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4"/>
  <sheetViews>
    <sheetView workbookViewId="0"/>
  </sheetViews>
  <sheetFormatPr defaultRowHeight="15" x14ac:dyDescent="0.25"/>
  <cols>
    <col min="1" max="1" width="6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17</v>
      </c>
    </row>
    <row r="2" spans="1:18" x14ac:dyDescent="0.25">
      <c r="A2" s="2" t="s">
        <v>177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178</v>
      </c>
      <c r="B3">
        <v>0</v>
      </c>
      <c r="C3">
        <v>1</v>
      </c>
      <c r="D3">
        <v>8</v>
      </c>
      <c r="E3">
        <v>19</v>
      </c>
      <c r="F3">
        <v>28</v>
      </c>
      <c r="G3">
        <v>0</v>
      </c>
      <c r="H3">
        <v>0</v>
      </c>
      <c r="I3">
        <v>0</v>
      </c>
      <c r="J3">
        <v>0</v>
      </c>
      <c r="K3">
        <v>1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27</v>
      </c>
    </row>
    <row r="4" spans="1:18" x14ac:dyDescent="0.25">
      <c r="A4" t="s">
        <v>179</v>
      </c>
      <c r="B4">
        <v>1</v>
      </c>
      <c r="C4">
        <v>5</v>
      </c>
      <c r="D4">
        <v>28</v>
      </c>
      <c r="E4">
        <v>85</v>
      </c>
      <c r="F4">
        <v>118</v>
      </c>
      <c r="G4">
        <v>0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1</v>
      </c>
      <c r="P4">
        <v>1</v>
      </c>
      <c r="Q4">
        <v>5</v>
      </c>
      <c r="R4">
        <v>115</v>
      </c>
    </row>
    <row r="5" spans="1:18" x14ac:dyDescent="0.25">
      <c r="A5" t="s">
        <v>180</v>
      </c>
      <c r="B5">
        <v>1</v>
      </c>
      <c r="C5">
        <v>4</v>
      </c>
      <c r="D5">
        <v>40</v>
      </c>
      <c r="E5">
        <v>38</v>
      </c>
      <c r="F5">
        <v>82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1</v>
      </c>
      <c r="O5">
        <v>7</v>
      </c>
      <c r="P5">
        <v>0</v>
      </c>
      <c r="Q5">
        <v>3</v>
      </c>
      <c r="R5">
        <v>75</v>
      </c>
    </row>
    <row r="6" spans="1:18" x14ac:dyDescent="0.25">
      <c r="A6" t="s">
        <v>181</v>
      </c>
      <c r="B6">
        <v>4</v>
      </c>
      <c r="C6">
        <v>18</v>
      </c>
      <c r="D6">
        <v>123</v>
      </c>
      <c r="E6">
        <v>149</v>
      </c>
      <c r="F6">
        <v>290</v>
      </c>
      <c r="G6">
        <v>0</v>
      </c>
      <c r="H6">
        <v>0</v>
      </c>
      <c r="I6">
        <v>0</v>
      </c>
      <c r="J6">
        <v>0</v>
      </c>
      <c r="K6">
        <v>0</v>
      </c>
      <c r="L6">
        <v>2</v>
      </c>
      <c r="M6">
        <v>0</v>
      </c>
      <c r="N6">
        <v>1</v>
      </c>
      <c r="O6">
        <v>4</v>
      </c>
      <c r="P6">
        <v>4</v>
      </c>
      <c r="Q6">
        <v>17</v>
      </c>
      <c r="R6">
        <v>284</v>
      </c>
    </row>
    <row r="7" spans="1:18" x14ac:dyDescent="0.25">
      <c r="A7" t="s">
        <v>182</v>
      </c>
      <c r="B7">
        <v>20</v>
      </c>
      <c r="C7">
        <v>93</v>
      </c>
      <c r="D7">
        <v>231</v>
      </c>
      <c r="E7">
        <v>165</v>
      </c>
      <c r="F7">
        <v>489</v>
      </c>
      <c r="G7">
        <v>0</v>
      </c>
      <c r="H7">
        <v>0</v>
      </c>
      <c r="I7">
        <v>0</v>
      </c>
      <c r="J7">
        <v>0</v>
      </c>
      <c r="K7">
        <v>1</v>
      </c>
      <c r="L7">
        <v>9</v>
      </c>
      <c r="M7">
        <v>1</v>
      </c>
      <c r="N7">
        <v>3</v>
      </c>
      <c r="O7">
        <v>6</v>
      </c>
      <c r="P7">
        <v>19</v>
      </c>
      <c r="Q7">
        <v>88</v>
      </c>
      <c r="R7">
        <v>474</v>
      </c>
    </row>
    <row r="8" spans="1:18" x14ac:dyDescent="0.25">
      <c r="A8" t="s">
        <v>183</v>
      </c>
      <c r="B8">
        <v>38</v>
      </c>
      <c r="C8">
        <v>73</v>
      </c>
      <c r="D8">
        <v>236</v>
      </c>
      <c r="E8">
        <v>209</v>
      </c>
      <c r="F8">
        <v>518</v>
      </c>
      <c r="G8">
        <v>38</v>
      </c>
      <c r="H8">
        <v>73</v>
      </c>
      <c r="I8">
        <v>502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15</v>
      </c>
    </row>
    <row r="9" spans="1:18" x14ac:dyDescent="0.25">
      <c r="A9" t="s">
        <v>184</v>
      </c>
      <c r="B9">
        <v>1</v>
      </c>
      <c r="C9">
        <v>34</v>
      </c>
      <c r="D9">
        <v>249</v>
      </c>
      <c r="E9">
        <v>638</v>
      </c>
      <c r="F9">
        <v>921</v>
      </c>
      <c r="G9">
        <v>0</v>
      </c>
      <c r="H9">
        <v>0</v>
      </c>
      <c r="I9">
        <v>3</v>
      </c>
      <c r="J9">
        <v>0</v>
      </c>
      <c r="K9">
        <v>0</v>
      </c>
      <c r="L9">
        <v>14</v>
      </c>
      <c r="M9">
        <v>0</v>
      </c>
      <c r="N9">
        <v>4</v>
      </c>
      <c r="O9">
        <v>21</v>
      </c>
      <c r="P9">
        <v>1</v>
      </c>
      <c r="Q9">
        <v>30</v>
      </c>
      <c r="R9">
        <v>883</v>
      </c>
    </row>
    <row r="10" spans="1:18" x14ac:dyDescent="0.25">
      <c r="A10" t="s">
        <v>185</v>
      </c>
      <c r="B10">
        <v>4</v>
      </c>
      <c r="C10">
        <v>128</v>
      </c>
      <c r="D10">
        <v>913</v>
      </c>
      <c r="E10">
        <v>1435</v>
      </c>
      <c r="F10">
        <v>2476</v>
      </c>
      <c r="G10">
        <v>0</v>
      </c>
      <c r="H10">
        <v>2</v>
      </c>
      <c r="I10">
        <v>3</v>
      </c>
      <c r="J10">
        <v>2</v>
      </c>
      <c r="K10">
        <v>16</v>
      </c>
      <c r="L10">
        <v>121</v>
      </c>
      <c r="M10">
        <v>0</v>
      </c>
      <c r="N10">
        <v>5</v>
      </c>
      <c r="O10">
        <v>19</v>
      </c>
      <c r="P10">
        <v>2</v>
      </c>
      <c r="Q10">
        <v>105</v>
      </c>
      <c r="R10">
        <v>2333</v>
      </c>
    </row>
    <row r="11" spans="1:18" x14ac:dyDescent="0.25">
      <c r="A11" t="s">
        <v>186</v>
      </c>
      <c r="B11">
        <v>26</v>
      </c>
      <c r="C11">
        <v>186</v>
      </c>
      <c r="D11">
        <v>853</v>
      </c>
      <c r="E11">
        <v>763</v>
      </c>
      <c r="F11">
        <v>1802</v>
      </c>
      <c r="G11">
        <v>1</v>
      </c>
      <c r="H11">
        <v>0</v>
      </c>
      <c r="I11">
        <v>2</v>
      </c>
      <c r="J11">
        <v>0</v>
      </c>
      <c r="K11">
        <v>0</v>
      </c>
      <c r="L11">
        <v>0</v>
      </c>
      <c r="M11">
        <v>3</v>
      </c>
      <c r="N11">
        <v>24</v>
      </c>
      <c r="O11">
        <v>59</v>
      </c>
      <c r="P11">
        <v>22</v>
      </c>
      <c r="Q11">
        <v>162</v>
      </c>
      <c r="R11">
        <v>1741</v>
      </c>
    </row>
    <row r="12" spans="1:18" x14ac:dyDescent="0.25">
      <c r="A12" t="s">
        <v>187</v>
      </c>
      <c r="B12">
        <v>4</v>
      </c>
      <c r="C12">
        <v>53</v>
      </c>
      <c r="D12">
        <v>142</v>
      </c>
      <c r="E12">
        <v>55</v>
      </c>
      <c r="F12">
        <v>250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35</v>
      </c>
      <c r="O12">
        <v>91</v>
      </c>
      <c r="P12">
        <v>3</v>
      </c>
      <c r="Q12">
        <v>18</v>
      </c>
      <c r="R12">
        <v>159</v>
      </c>
    </row>
    <row r="13" spans="1:18" x14ac:dyDescent="0.25">
      <c r="A13" t="s">
        <v>188</v>
      </c>
      <c r="B13">
        <v>8</v>
      </c>
      <c r="C13">
        <v>191</v>
      </c>
      <c r="D13">
        <v>2186</v>
      </c>
      <c r="E13">
        <v>8196</v>
      </c>
      <c r="F13">
        <v>10573</v>
      </c>
      <c r="G13">
        <v>0</v>
      </c>
      <c r="H13">
        <v>2</v>
      </c>
      <c r="I13">
        <v>8</v>
      </c>
      <c r="J13">
        <v>2</v>
      </c>
      <c r="K13">
        <v>2</v>
      </c>
      <c r="L13">
        <v>11</v>
      </c>
      <c r="M13">
        <v>1</v>
      </c>
      <c r="N13">
        <v>17</v>
      </c>
      <c r="O13">
        <v>74</v>
      </c>
      <c r="P13">
        <v>5</v>
      </c>
      <c r="Q13">
        <v>170</v>
      </c>
      <c r="R13">
        <v>10480</v>
      </c>
    </row>
    <row r="14" spans="1:18" x14ac:dyDescent="0.25">
      <c r="A14" t="s">
        <v>189</v>
      </c>
      <c r="B14">
        <v>24</v>
      </c>
      <c r="C14">
        <v>335</v>
      </c>
      <c r="D14">
        <v>2310</v>
      </c>
      <c r="E14">
        <v>3645</v>
      </c>
      <c r="F14">
        <v>6290</v>
      </c>
      <c r="G14">
        <v>0</v>
      </c>
      <c r="H14">
        <v>0</v>
      </c>
      <c r="I14">
        <v>2</v>
      </c>
      <c r="J14">
        <v>1</v>
      </c>
      <c r="K14">
        <v>11</v>
      </c>
      <c r="L14">
        <v>217</v>
      </c>
      <c r="M14">
        <v>10</v>
      </c>
      <c r="N14">
        <v>36</v>
      </c>
      <c r="O14">
        <v>120</v>
      </c>
      <c r="P14">
        <v>13</v>
      </c>
      <c r="Q14">
        <v>288</v>
      </c>
      <c r="R14">
        <v>5951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4"/>
  <sheetViews>
    <sheetView workbookViewId="0"/>
  </sheetViews>
  <sheetFormatPr defaultRowHeight="15" x14ac:dyDescent="0.25"/>
  <cols>
    <col min="1" max="1" width="82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18</v>
      </c>
    </row>
    <row r="2" spans="1:18" x14ac:dyDescent="0.25">
      <c r="A2" s="2" t="s">
        <v>177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185</v>
      </c>
      <c r="B3">
        <v>2</v>
      </c>
      <c r="C3">
        <v>119</v>
      </c>
      <c r="D3">
        <v>853</v>
      </c>
      <c r="E3">
        <v>1380</v>
      </c>
      <c r="F3">
        <v>2352</v>
      </c>
      <c r="G3">
        <v>0</v>
      </c>
      <c r="H3">
        <v>1</v>
      </c>
      <c r="I3">
        <v>1</v>
      </c>
      <c r="J3">
        <v>0</v>
      </c>
      <c r="K3">
        <v>12</v>
      </c>
      <c r="L3">
        <v>91</v>
      </c>
      <c r="M3">
        <v>0</v>
      </c>
      <c r="N3">
        <v>4</v>
      </c>
      <c r="O3">
        <v>15</v>
      </c>
      <c r="P3">
        <v>2</v>
      </c>
      <c r="Q3">
        <v>102</v>
      </c>
      <c r="R3">
        <v>2245</v>
      </c>
    </row>
    <row r="4" spans="1:18" x14ac:dyDescent="0.25">
      <c r="A4" t="s">
        <v>179</v>
      </c>
      <c r="B4">
        <v>1</v>
      </c>
      <c r="C4">
        <v>0</v>
      </c>
      <c r="D4">
        <v>7</v>
      </c>
      <c r="E4">
        <v>32</v>
      </c>
      <c r="F4">
        <v>39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0</v>
      </c>
      <c r="O4">
        <v>0</v>
      </c>
      <c r="P4">
        <v>1</v>
      </c>
      <c r="Q4">
        <v>0</v>
      </c>
      <c r="R4">
        <v>38</v>
      </c>
    </row>
    <row r="5" spans="1:18" x14ac:dyDescent="0.25">
      <c r="A5" t="s">
        <v>186</v>
      </c>
      <c r="B5">
        <v>2</v>
      </c>
      <c r="C5">
        <v>32</v>
      </c>
      <c r="D5">
        <v>131</v>
      </c>
      <c r="E5">
        <v>146</v>
      </c>
      <c r="F5">
        <v>309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3</v>
      </c>
      <c r="O5">
        <v>8</v>
      </c>
      <c r="P5">
        <v>2</v>
      </c>
      <c r="Q5">
        <v>29</v>
      </c>
      <c r="R5">
        <v>301</v>
      </c>
    </row>
    <row r="6" spans="1:18" x14ac:dyDescent="0.25">
      <c r="A6" t="s">
        <v>182</v>
      </c>
      <c r="B6">
        <v>2</v>
      </c>
      <c r="C6">
        <v>7</v>
      </c>
      <c r="D6">
        <v>29</v>
      </c>
      <c r="E6">
        <v>31</v>
      </c>
      <c r="F6">
        <v>67</v>
      </c>
      <c r="G6">
        <v>0</v>
      </c>
      <c r="H6">
        <v>0</v>
      </c>
      <c r="I6">
        <v>0</v>
      </c>
      <c r="J6">
        <v>0</v>
      </c>
      <c r="K6">
        <v>1</v>
      </c>
      <c r="L6">
        <v>5</v>
      </c>
      <c r="M6">
        <v>0</v>
      </c>
      <c r="N6">
        <v>0</v>
      </c>
      <c r="O6">
        <v>1</v>
      </c>
      <c r="P6">
        <v>2</v>
      </c>
      <c r="Q6">
        <v>6</v>
      </c>
      <c r="R6">
        <v>61</v>
      </c>
    </row>
    <row r="7" spans="1:18" x14ac:dyDescent="0.25">
      <c r="A7" t="s">
        <v>180</v>
      </c>
      <c r="B7">
        <v>0</v>
      </c>
      <c r="C7">
        <v>0</v>
      </c>
      <c r="D7">
        <v>4</v>
      </c>
      <c r="E7">
        <v>2</v>
      </c>
      <c r="F7">
        <v>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</v>
      </c>
      <c r="P7">
        <v>0</v>
      </c>
      <c r="Q7">
        <v>0</v>
      </c>
      <c r="R7">
        <v>4</v>
      </c>
    </row>
    <row r="8" spans="1:18" x14ac:dyDescent="0.25">
      <c r="A8" t="s">
        <v>187</v>
      </c>
      <c r="B8">
        <v>0</v>
      </c>
      <c r="C8">
        <v>12</v>
      </c>
      <c r="D8">
        <v>25</v>
      </c>
      <c r="E8">
        <v>8</v>
      </c>
      <c r="F8">
        <v>45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10</v>
      </c>
      <c r="O8">
        <v>30</v>
      </c>
      <c r="P8">
        <v>0</v>
      </c>
      <c r="Q8">
        <v>2</v>
      </c>
      <c r="R8">
        <v>15</v>
      </c>
    </row>
    <row r="9" spans="1:18" x14ac:dyDescent="0.25">
      <c r="A9" t="s">
        <v>178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 x14ac:dyDescent="0.25">
      <c r="A10" t="s">
        <v>183</v>
      </c>
      <c r="B10">
        <v>17</v>
      </c>
      <c r="C10">
        <v>36</v>
      </c>
      <c r="D10">
        <v>154</v>
      </c>
      <c r="E10">
        <v>128</v>
      </c>
      <c r="F10">
        <v>318</v>
      </c>
      <c r="G10">
        <v>17</v>
      </c>
      <c r="H10">
        <v>36</v>
      </c>
      <c r="I10">
        <v>313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5</v>
      </c>
    </row>
    <row r="11" spans="1:18" x14ac:dyDescent="0.25">
      <c r="A11" t="s">
        <v>188</v>
      </c>
      <c r="B11">
        <v>2</v>
      </c>
      <c r="C11">
        <v>60</v>
      </c>
      <c r="D11">
        <v>634</v>
      </c>
      <c r="E11">
        <v>2872</v>
      </c>
      <c r="F11">
        <v>3566</v>
      </c>
      <c r="G11">
        <v>0</v>
      </c>
      <c r="H11">
        <v>0</v>
      </c>
      <c r="I11">
        <v>1</v>
      </c>
      <c r="J11">
        <v>0</v>
      </c>
      <c r="K11">
        <v>1</v>
      </c>
      <c r="L11">
        <v>3</v>
      </c>
      <c r="M11">
        <v>1</v>
      </c>
      <c r="N11">
        <v>4</v>
      </c>
      <c r="O11">
        <v>26</v>
      </c>
      <c r="P11">
        <v>1</v>
      </c>
      <c r="Q11">
        <v>55</v>
      </c>
      <c r="R11">
        <v>3536</v>
      </c>
    </row>
    <row r="12" spans="1:18" x14ac:dyDescent="0.25">
      <c r="A12" t="s">
        <v>181</v>
      </c>
      <c r="B12">
        <v>0</v>
      </c>
      <c r="C12">
        <v>2</v>
      </c>
      <c r="D12">
        <v>13</v>
      </c>
      <c r="E12">
        <v>7</v>
      </c>
      <c r="F12">
        <v>22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>
        <v>22</v>
      </c>
    </row>
    <row r="13" spans="1:18" x14ac:dyDescent="0.25">
      <c r="A13" t="s">
        <v>184</v>
      </c>
      <c r="B13">
        <v>0</v>
      </c>
      <c r="C13">
        <v>4</v>
      </c>
      <c r="D13">
        <v>19</v>
      </c>
      <c r="E13">
        <v>68</v>
      </c>
      <c r="F13">
        <v>91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4</v>
      </c>
      <c r="R13">
        <v>90</v>
      </c>
    </row>
    <row r="14" spans="1:18" x14ac:dyDescent="0.25">
      <c r="A14" t="s">
        <v>189</v>
      </c>
      <c r="B14">
        <v>19</v>
      </c>
      <c r="C14">
        <v>270</v>
      </c>
      <c r="D14">
        <v>1890</v>
      </c>
      <c r="E14">
        <v>2840</v>
      </c>
      <c r="F14">
        <v>5000</v>
      </c>
      <c r="G14">
        <v>0</v>
      </c>
      <c r="H14">
        <v>0</v>
      </c>
      <c r="I14">
        <v>2</v>
      </c>
      <c r="J14">
        <v>0</v>
      </c>
      <c r="K14">
        <v>6</v>
      </c>
      <c r="L14">
        <v>147</v>
      </c>
      <c r="M14">
        <v>8</v>
      </c>
      <c r="N14">
        <v>21</v>
      </c>
      <c r="O14">
        <v>77</v>
      </c>
      <c r="P14">
        <v>11</v>
      </c>
      <c r="Q14">
        <v>243</v>
      </c>
      <c r="R14">
        <v>4774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workbookViewId="0"/>
  </sheetViews>
  <sheetFormatPr defaultRowHeight="15" x14ac:dyDescent="0.25"/>
  <cols>
    <col min="1" max="1" width="53" customWidth="1"/>
    <col min="2" max="2" width="19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19</v>
      </c>
    </row>
    <row r="2" spans="1:5" x14ac:dyDescent="0.25">
      <c r="A2" s="2" t="s">
        <v>177</v>
      </c>
      <c r="B2" s="2" t="s">
        <v>39</v>
      </c>
      <c r="C2" s="2" t="s">
        <v>40</v>
      </c>
      <c r="D2" s="2" t="s">
        <v>41</v>
      </c>
      <c r="E2" s="2" t="s">
        <v>42</v>
      </c>
    </row>
    <row r="3" spans="1:5" x14ac:dyDescent="0.25">
      <c r="A3" t="s">
        <v>185</v>
      </c>
      <c r="B3">
        <v>0</v>
      </c>
      <c r="C3">
        <v>9</v>
      </c>
      <c r="D3">
        <v>24</v>
      </c>
      <c r="E3">
        <v>12</v>
      </c>
    </row>
    <row r="4" spans="1:5" x14ac:dyDescent="0.25">
      <c r="A4" t="s">
        <v>179</v>
      </c>
      <c r="B4">
        <v>0</v>
      </c>
      <c r="C4">
        <v>0</v>
      </c>
      <c r="D4">
        <v>4</v>
      </c>
      <c r="E4">
        <v>2</v>
      </c>
    </row>
    <row r="5" spans="1:5" x14ac:dyDescent="0.25">
      <c r="A5" t="s">
        <v>186</v>
      </c>
      <c r="B5">
        <v>12</v>
      </c>
      <c r="C5">
        <v>43</v>
      </c>
      <c r="D5">
        <v>168</v>
      </c>
      <c r="E5">
        <v>96</v>
      </c>
    </row>
    <row r="6" spans="1:5" x14ac:dyDescent="0.25">
      <c r="A6" t="s">
        <v>182</v>
      </c>
      <c r="B6">
        <v>4</v>
      </c>
      <c r="C6">
        <v>12</v>
      </c>
      <c r="D6">
        <v>23</v>
      </c>
      <c r="E6">
        <v>14</v>
      </c>
    </row>
    <row r="7" spans="1:5" x14ac:dyDescent="0.25">
      <c r="A7" t="s">
        <v>180</v>
      </c>
      <c r="B7">
        <v>0</v>
      </c>
      <c r="C7">
        <v>0</v>
      </c>
      <c r="D7">
        <v>1</v>
      </c>
      <c r="E7">
        <v>1</v>
      </c>
    </row>
    <row r="8" spans="1:5" x14ac:dyDescent="0.25">
      <c r="A8" t="s">
        <v>187</v>
      </c>
      <c r="B8">
        <v>3</v>
      </c>
      <c r="C8">
        <v>7</v>
      </c>
      <c r="D8">
        <v>15</v>
      </c>
      <c r="E8">
        <v>3</v>
      </c>
    </row>
    <row r="9" spans="1:5" x14ac:dyDescent="0.25">
      <c r="A9" t="s">
        <v>178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183</v>
      </c>
      <c r="B10">
        <v>12</v>
      </c>
      <c r="C10">
        <v>6</v>
      </c>
      <c r="D10">
        <v>13</v>
      </c>
      <c r="E10">
        <v>7</v>
      </c>
    </row>
    <row r="11" spans="1:5" x14ac:dyDescent="0.25">
      <c r="A11" t="s">
        <v>188</v>
      </c>
      <c r="B11">
        <v>1</v>
      </c>
      <c r="C11">
        <v>17</v>
      </c>
      <c r="D11">
        <v>72</v>
      </c>
      <c r="E11">
        <v>126</v>
      </c>
    </row>
    <row r="12" spans="1:5" x14ac:dyDescent="0.25">
      <c r="A12" t="s">
        <v>181</v>
      </c>
      <c r="B12">
        <v>1</v>
      </c>
      <c r="C12">
        <v>1</v>
      </c>
      <c r="D12">
        <v>13</v>
      </c>
      <c r="E12">
        <v>2</v>
      </c>
    </row>
    <row r="13" spans="1:5" x14ac:dyDescent="0.25">
      <c r="A13" t="s">
        <v>184</v>
      </c>
      <c r="B13">
        <v>1</v>
      </c>
      <c r="C13">
        <v>3</v>
      </c>
      <c r="D13">
        <v>13</v>
      </c>
      <c r="E13">
        <v>14</v>
      </c>
    </row>
    <row r="14" spans="1:5" x14ac:dyDescent="0.25">
      <c r="A14" t="s">
        <v>189</v>
      </c>
      <c r="B14">
        <v>2</v>
      </c>
      <c r="C14">
        <v>11</v>
      </c>
      <c r="D14">
        <v>43</v>
      </c>
      <c r="E14">
        <v>44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"/>
  <sheetViews>
    <sheetView workbookViewId="0"/>
  </sheetViews>
  <sheetFormatPr defaultRowHeight="15" x14ac:dyDescent="0.25"/>
  <cols>
    <col min="1" max="1" width="50" customWidth="1"/>
    <col min="2" max="2" width="19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20</v>
      </c>
    </row>
    <row r="2" spans="1:5" x14ac:dyDescent="0.25">
      <c r="A2" s="2" t="s">
        <v>177</v>
      </c>
      <c r="B2" s="2" t="s">
        <v>39</v>
      </c>
      <c r="C2" s="2" t="s">
        <v>40</v>
      </c>
      <c r="D2" s="2" t="s">
        <v>41</v>
      </c>
      <c r="E2" s="2" t="s">
        <v>42</v>
      </c>
    </row>
    <row r="3" spans="1:5" x14ac:dyDescent="0.25">
      <c r="A3" t="s">
        <v>185</v>
      </c>
      <c r="B3">
        <v>3</v>
      </c>
      <c r="C3">
        <v>1</v>
      </c>
      <c r="D3">
        <v>5</v>
      </c>
      <c r="E3">
        <v>1</v>
      </c>
    </row>
    <row r="4" spans="1:5" x14ac:dyDescent="0.25">
      <c r="A4" t="s">
        <v>179</v>
      </c>
      <c r="B4">
        <v>0</v>
      </c>
      <c r="C4">
        <v>0</v>
      </c>
      <c r="D4">
        <v>2</v>
      </c>
      <c r="E4">
        <v>1</v>
      </c>
    </row>
    <row r="5" spans="1:5" x14ac:dyDescent="0.25">
      <c r="A5" t="s">
        <v>186</v>
      </c>
      <c r="B5">
        <v>15</v>
      </c>
      <c r="C5">
        <v>9</v>
      </c>
      <c r="D5">
        <v>23</v>
      </c>
      <c r="E5">
        <v>25</v>
      </c>
    </row>
    <row r="6" spans="1:5" x14ac:dyDescent="0.25">
      <c r="A6" t="s">
        <v>182</v>
      </c>
      <c r="B6">
        <v>7</v>
      </c>
      <c r="C6">
        <v>3</v>
      </c>
      <c r="D6">
        <v>4</v>
      </c>
      <c r="E6">
        <v>1</v>
      </c>
    </row>
    <row r="7" spans="1:5" x14ac:dyDescent="0.25">
      <c r="A7" t="s">
        <v>180</v>
      </c>
      <c r="B7">
        <v>1</v>
      </c>
      <c r="C7">
        <v>0</v>
      </c>
      <c r="D7">
        <v>0</v>
      </c>
      <c r="E7">
        <v>0</v>
      </c>
    </row>
    <row r="8" spans="1:5" x14ac:dyDescent="0.25">
      <c r="A8" t="s">
        <v>187</v>
      </c>
      <c r="B8">
        <v>1</v>
      </c>
      <c r="C8">
        <v>0</v>
      </c>
      <c r="D8">
        <v>0</v>
      </c>
      <c r="E8">
        <v>2</v>
      </c>
    </row>
    <row r="9" spans="1:5" x14ac:dyDescent="0.25">
      <c r="A9" t="s">
        <v>178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183</v>
      </c>
      <c r="B10">
        <v>13</v>
      </c>
      <c r="C10">
        <v>1</v>
      </c>
      <c r="D10">
        <v>3</v>
      </c>
      <c r="E10">
        <v>0</v>
      </c>
    </row>
    <row r="11" spans="1:5" x14ac:dyDescent="0.25">
      <c r="A11" t="s">
        <v>188</v>
      </c>
      <c r="B11">
        <v>1</v>
      </c>
      <c r="C11">
        <v>1</v>
      </c>
      <c r="D11">
        <v>13</v>
      </c>
      <c r="E11">
        <v>27</v>
      </c>
    </row>
    <row r="12" spans="1:5" x14ac:dyDescent="0.25">
      <c r="A12" t="s">
        <v>181</v>
      </c>
      <c r="B12">
        <v>1</v>
      </c>
      <c r="C12">
        <v>0</v>
      </c>
      <c r="D12">
        <v>0</v>
      </c>
      <c r="E12">
        <v>0</v>
      </c>
    </row>
    <row r="13" spans="1:5" x14ac:dyDescent="0.25">
      <c r="A13" t="s">
        <v>184</v>
      </c>
      <c r="B13">
        <v>0</v>
      </c>
      <c r="C13">
        <v>0</v>
      </c>
      <c r="D13">
        <v>3</v>
      </c>
      <c r="E13">
        <v>2</v>
      </c>
    </row>
    <row r="14" spans="1:5" x14ac:dyDescent="0.25">
      <c r="A14" t="s">
        <v>189</v>
      </c>
      <c r="B14">
        <v>5</v>
      </c>
      <c r="C14">
        <v>5</v>
      </c>
      <c r="D14">
        <v>3</v>
      </c>
      <c r="E14">
        <v>9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8"/>
  <sheetViews>
    <sheetView workbookViewId="0"/>
  </sheetViews>
  <sheetFormatPr defaultRowHeight="15" x14ac:dyDescent="0.25"/>
  <cols>
    <col min="1" max="1" width="69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21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11</v>
      </c>
      <c r="C3">
        <v>59</v>
      </c>
      <c r="D3">
        <v>223</v>
      </c>
      <c r="E3">
        <v>481</v>
      </c>
      <c r="F3">
        <v>763</v>
      </c>
      <c r="G3">
        <v>0</v>
      </c>
      <c r="H3">
        <v>3</v>
      </c>
      <c r="I3">
        <v>7</v>
      </c>
      <c r="J3">
        <v>0</v>
      </c>
      <c r="K3">
        <v>1</v>
      </c>
      <c r="L3">
        <v>4</v>
      </c>
      <c r="M3">
        <v>2</v>
      </c>
      <c r="N3">
        <v>8</v>
      </c>
      <c r="O3">
        <v>22</v>
      </c>
      <c r="P3">
        <v>9</v>
      </c>
      <c r="Q3">
        <v>47</v>
      </c>
      <c r="R3">
        <v>730</v>
      </c>
    </row>
    <row r="4" spans="1:18" x14ac:dyDescent="0.25">
      <c r="A4">
        <v>2008</v>
      </c>
      <c r="B4">
        <v>12</v>
      </c>
      <c r="C4">
        <v>20</v>
      </c>
      <c r="D4">
        <v>176</v>
      </c>
      <c r="E4">
        <v>318</v>
      </c>
      <c r="F4">
        <v>514</v>
      </c>
      <c r="G4">
        <v>1</v>
      </c>
      <c r="H4">
        <v>0</v>
      </c>
      <c r="I4">
        <v>1</v>
      </c>
      <c r="J4">
        <v>0</v>
      </c>
      <c r="K4">
        <v>0</v>
      </c>
      <c r="L4">
        <v>0</v>
      </c>
      <c r="M4">
        <v>1</v>
      </c>
      <c r="N4">
        <v>4</v>
      </c>
      <c r="O4">
        <v>25</v>
      </c>
      <c r="P4">
        <v>10</v>
      </c>
      <c r="Q4">
        <v>16</v>
      </c>
      <c r="R4">
        <v>488</v>
      </c>
    </row>
    <row r="5" spans="1:18" x14ac:dyDescent="0.25">
      <c r="A5">
        <v>2009</v>
      </c>
      <c r="B5">
        <v>14</v>
      </c>
      <c r="C5">
        <v>22</v>
      </c>
      <c r="D5">
        <v>163</v>
      </c>
      <c r="E5">
        <v>363</v>
      </c>
      <c r="F5">
        <v>548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3</v>
      </c>
      <c r="N5">
        <v>3</v>
      </c>
      <c r="O5">
        <v>16</v>
      </c>
      <c r="P5">
        <v>11</v>
      </c>
      <c r="Q5">
        <v>19</v>
      </c>
      <c r="R5">
        <v>531</v>
      </c>
    </row>
    <row r="6" spans="1:18" x14ac:dyDescent="0.25">
      <c r="A6">
        <v>2010</v>
      </c>
      <c r="B6">
        <v>4</v>
      </c>
      <c r="C6">
        <v>29</v>
      </c>
      <c r="D6">
        <v>128</v>
      </c>
      <c r="E6">
        <v>360</v>
      </c>
      <c r="F6">
        <v>517</v>
      </c>
      <c r="G6">
        <v>1</v>
      </c>
      <c r="H6">
        <v>2</v>
      </c>
      <c r="I6">
        <v>3</v>
      </c>
      <c r="J6">
        <v>0</v>
      </c>
      <c r="K6">
        <v>0</v>
      </c>
      <c r="L6">
        <v>0</v>
      </c>
      <c r="M6">
        <v>0</v>
      </c>
      <c r="N6">
        <v>5</v>
      </c>
      <c r="O6">
        <v>16</v>
      </c>
      <c r="P6">
        <v>3</v>
      </c>
      <c r="Q6">
        <v>22</v>
      </c>
      <c r="R6">
        <v>498</v>
      </c>
    </row>
    <row r="7" spans="1:18" x14ac:dyDescent="0.25">
      <c r="A7">
        <v>2011</v>
      </c>
      <c r="B7">
        <v>5</v>
      </c>
      <c r="C7">
        <v>25</v>
      </c>
      <c r="D7">
        <v>164</v>
      </c>
      <c r="E7">
        <v>467</v>
      </c>
      <c r="F7">
        <v>656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2</v>
      </c>
      <c r="N7">
        <v>3</v>
      </c>
      <c r="O7">
        <v>24</v>
      </c>
      <c r="P7">
        <v>3</v>
      </c>
      <c r="Q7">
        <v>22</v>
      </c>
      <c r="R7">
        <v>632</v>
      </c>
    </row>
    <row r="8" spans="1:18" x14ac:dyDescent="0.25">
      <c r="A8">
        <v>2012</v>
      </c>
      <c r="B8">
        <v>6</v>
      </c>
      <c r="C8">
        <v>16</v>
      </c>
      <c r="D8">
        <v>163</v>
      </c>
      <c r="E8">
        <v>361</v>
      </c>
      <c r="F8">
        <v>540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  <c r="M8">
        <v>1</v>
      </c>
      <c r="N8">
        <v>2</v>
      </c>
      <c r="O8">
        <v>26</v>
      </c>
      <c r="P8">
        <v>5</v>
      </c>
      <c r="Q8">
        <v>14</v>
      </c>
      <c r="R8">
        <v>513</v>
      </c>
    </row>
    <row r="9" spans="1:18" x14ac:dyDescent="0.25">
      <c r="A9">
        <v>2013</v>
      </c>
      <c r="B9">
        <v>5</v>
      </c>
      <c r="C9">
        <v>20</v>
      </c>
      <c r="D9">
        <v>131</v>
      </c>
      <c r="E9">
        <v>228</v>
      </c>
      <c r="F9">
        <v>379</v>
      </c>
      <c r="G9">
        <v>1</v>
      </c>
      <c r="H9">
        <v>3</v>
      </c>
      <c r="I9">
        <v>5</v>
      </c>
      <c r="J9">
        <v>0</v>
      </c>
      <c r="K9">
        <v>0</v>
      </c>
      <c r="L9">
        <v>1</v>
      </c>
      <c r="M9">
        <v>1</v>
      </c>
      <c r="N9">
        <v>5</v>
      </c>
      <c r="O9">
        <v>22</v>
      </c>
      <c r="P9">
        <v>3</v>
      </c>
      <c r="Q9">
        <v>12</v>
      </c>
      <c r="R9">
        <v>351</v>
      </c>
    </row>
    <row r="10" spans="1:18" x14ac:dyDescent="0.25">
      <c r="A10">
        <v>2014</v>
      </c>
      <c r="B10">
        <v>4</v>
      </c>
      <c r="C10">
        <v>19</v>
      </c>
      <c r="D10">
        <v>123</v>
      </c>
      <c r="E10">
        <v>234</v>
      </c>
      <c r="F10">
        <v>376</v>
      </c>
      <c r="G10">
        <v>1</v>
      </c>
      <c r="H10">
        <v>0</v>
      </c>
      <c r="I10">
        <v>2</v>
      </c>
      <c r="J10">
        <v>0</v>
      </c>
      <c r="K10">
        <v>0</v>
      </c>
      <c r="L10">
        <v>1</v>
      </c>
      <c r="M10">
        <v>0</v>
      </c>
      <c r="N10">
        <v>3</v>
      </c>
      <c r="O10">
        <v>17</v>
      </c>
      <c r="P10">
        <v>3</v>
      </c>
      <c r="Q10">
        <v>16</v>
      </c>
      <c r="R10">
        <v>356</v>
      </c>
    </row>
    <row r="11" spans="1:18" x14ac:dyDescent="0.25">
      <c r="A11">
        <v>2015</v>
      </c>
      <c r="B11">
        <v>6</v>
      </c>
      <c r="C11">
        <v>28</v>
      </c>
      <c r="D11">
        <v>163</v>
      </c>
      <c r="E11">
        <v>254</v>
      </c>
      <c r="F11">
        <v>445</v>
      </c>
      <c r="G11">
        <v>0</v>
      </c>
      <c r="H11">
        <v>1</v>
      </c>
      <c r="I11">
        <v>2</v>
      </c>
      <c r="J11">
        <v>0</v>
      </c>
      <c r="K11">
        <v>0</v>
      </c>
      <c r="L11">
        <v>0</v>
      </c>
      <c r="M11">
        <v>3</v>
      </c>
      <c r="N11">
        <v>6</v>
      </c>
      <c r="O11">
        <v>24</v>
      </c>
      <c r="P11">
        <v>3</v>
      </c>
      <c r="Q11">
        <v>21</v>
      </c>
      <c r="R11">
        <v>419</v>
      </c>
    </row>
    <row r="12" spans="1:18" x14ac:dyDescent="0.25">
      <c r="A12">
        <v>2016</v>
      </c>
      <c r="B12">
        <v>14</v>
      </c>
      <c r="C12">
        <v>18</v>
      </c>
      <c r="D12">
        <v>129</v>
      </c>
      <c r="E12">
        <v>259</v>
      </c>
      <c r="F12">
        <v>406</v>
      </c>
      <c r="G12">
        <v>0</v>
      </c>
      <c r="H12">
        <v>0</v>
      </c>
      <c r="I12">
        <v>2</v>
      </c>
      <c r="J12">
        <v>0</v>
      </c>
      <c r="K12">
        <v>1</v>
      </c>
      <c r="L12">
        <v>1</v>
      </c>
      <c r="M12">
        <v>2</v>
      </c>
      <c r="N12">
        <v>2</v>
      </c>
      <c r="O12">
        <v>12</v>
      </c>
      <c r="P12">
        <v>12</v>
      </c>
      <c r="Q12">
        <v>15</v>
      </c>
      <c r="R12">
        <v>391</v>
      </c>
    </row>
    <row r="13" spans="1:18" x14ac:dyDescent="0.25">
      <c r="A13">
        <v>2017</v>
      </c>
      <c r="B13">
        <v>9</v>
      </c>
      <c r="C13">
        <v>24</v>
      </c>
      <c r="D13">
        <v>123</v>
      </c>
      <c r="E13">
        <v>239</v>
      </c>
      <c r="F13">
        <v>386</v>
      </c>
      <c r="G13">
        <v>1</v>
      </c>
      <c r="H13">
        <v>0</v>
      </c>
      <c r="I13">
        <v>1</v>
      </c>
      <c r="J13">
        <v>0</v>
      </c>
      <c r="K13">
        <v>0</v>
      </c>
      <c r="L13">
        <v>1</v>
      </c>
      <c r="M13">
        <v>2</v>
      </c>
      <c r="N13">
        <v>4</v>
      </c>
      <c r="O13">
        <v>14</v>
      </c>
      <c r="P13">
        <v>6</v>
      </c>
      <c r="Q13">
        <v>20</v>
      </c>
      <c r="R13">
        <v>370</v>
      </c>
    </row>
    <row r="14" spans="1:18" x14ac:dyDescent="0.25">
      <c r="A14">
        <v>2018</v>
      </c>
      <c r="B14">
        <v>9</v>
      </c>
      <c r="C14">
        <v>31</v>
      </c>
      <c r="D14">
        <v>109</v>
      </c>
      <c r="E14">
        <v>274</v>
      </c>
      <c r="F14">
        <v>414</v>
      </c>
      <c r="G14">
        <v>0</v>
      </c>
      <c r="H14">
        <v>1</v>
      </c>
      <c r="I14">
        <v>2</v>
      </c>
      <c r="J14">
        <v>0</v>
      </c>
      <c r="K14">
        <v>0</v>
      </c>
      <c r="L14">
        <v>1</v>
      </c>
      <c r="M14">
        <v>3</v>
      </c>
      <c r="N14">
        <v>8</v>
      </c>
      <c r="O14">
        <v>16</v>
      </c>
      <c r="P14">
        <v>6</v>
      </c>
      <c r="Q14">
        <v>22</v>
      </c>
      <c r="R14">
        <v>395</v>
      </c>
    </row>
    <row r="15" spans="1:18" x14ac:dyDescent="0.25">
      <c r="A15">
        <v>2019</v>
      </c>
      <c r="B15">
        <v>10</v>
      </c>
      <c r="C15">
        <v>18</v>
      </c>
      <c r="D15">
        <v>90</v>
      </c>
      <c r="E15">
        <v>204</v>
      </c>
      <c r="F15">
        <v>312</v>
      </c>
      <c r="G15">
        <v>0</v>
      </c>
      <c r="H15">
        <v>0</v>
      </c>
      <c r="I15">
        <v>2</v>
      </c>
      <c r="J15">
        <v>1</v>
      </c>
      <c r="K15">
        <v>0</v>
      </c>
      <c r="L15">
        <v>3</v>
      </c>
      <c r="M15">
        <v>2</v>
      </c>
      <c r="N15">
        <v>3</v>
      </c>
      <c r="O15">
        <v>11</v>
      </c>
      <c r="P15">
        <v>7</v>
      </c>
      <c r="Q15">
        <v>15</v>
      </c>
      <c r="R15">
        <v>296</v>
      </c>
    </row>
    <row r="16" spans="1:18" x14ac:dyDescent="0.25">
      <c r="A16">
        <v>2020</v>
      </c>
      <c r="B16">
        <v>8</v>
      </c>
      <c r="C16">
        <v>18</v>
      </c>
      <c r="D16">
        <v>79</v>
      </c>
      <c r="E16">
        <v>149</v>
      </c>
      <c r="F16">
        <v>246</v>
      </c>
      <c r="G16">
        <v>1</v>
      </c>
      <c r="H16">
        <v>1</v>
      </c>
      <c r="I16">
        <v>1</v>
      </c>
      <c r="J16">
        <v>0</v>
      </c>
      <c r="K16">
        <v>0</v>
      </c>
      <c r="L16">
        <v>2</v>
      </c>
      <c r="M16">
        <v>1</v>
      </c>
      <c r="N16">
        <v>4</v>
      </c>
      <c r="O16">
        <v>12</v>
      </c>
      <c r="P16">
        <v>6</v>
      </c>
      <c r="Q16">
        <v>13</v>
      </c>
      <c r="R16">
        <v>231</v>
      </c>
    </row>
    <row r="17" spans="1:18" x14ac:dyDescent="0.25">
      <c r="A17">
        <v>2021</v>
      </c>
      <c r="B17">
        <v>12</v>
      </c>
      <c r="C17">
        <v>66</v>
      </c>
      <c r="D17">
        <v>356</v>
      </c>
      <c r="E17">
        <v>393</v>
      </c>
      <c r="F17">
        <v>815</v>
      </c>
      <c r="G17">
        <v>0</v>
      </c>
      <c r="H17">
        <v>1</v>
      </c>
      <c r="I17">
        <v>1</v>
      </c>
      <c r="J17">
        <v>0</v>
      </c>
      <c r="K17">
        <v>1</v>
      </c>
      <c r="L17">
        <v>1</v>
      </c>
      <c r="M17">
        <v>2</v>
      </c>
      <c r="N17">
        <v>12</v>
      </c>
      <c r="O17">
        <v>29</v>
      </c>
      <c r="P17">
        <v>10</v>
      </c>
      <c r="Q17">
        <v>52</v>
      </c>
      <c r="R17">
        <v>784</v>
      </c>
    </row>
    <row r="18" spans="1:18" x14ac:dyDescent="0.25">
      <c r="A18">
        <v>2022</v>
      </c>
      <c r="B18">
        <v>10</v>
      </c>
      <c r="C18">
        <v>71</v>
      </c>
      <c r="D18">
        <v>377</v>
      </c>
      <c r="E18">
        <v>374</v>
      </c>
      <c r="F18">
        <v>822</v>
      </c>
      <c r="G18">
        <v>0</v>
      </c>
      <c r="H18">
        <v>0</v>
      </c>
      <c r="I18">
        <v>3</v>
      </c>
      <c r="J18">
        <v>0</v>
      </c>
      <c r="K18">
        <v>0</v>
      </c>
      <c r="L18">
        <v>1</v>
      </c>
      <c r="M18">
        <v>2</v>
      </c>
      <c r="N18">
        <v>14</v>
      </c>
      <c r="O18">
        <v>28</v>
      </c>
      <c r="P18">
        <v>8</v>
      </c>
      <c r="Q18">
        <v>57</v>
      </c>
      <c r="R18">
        <v>790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8"/>
  <sheetViews>
    <sheetView workbookViewId="0"/>
  </sheetViews>
  <sheetFormatPr defaultRowHeight="15" x14ac:dyDescent="0.25"/>
  <cols>
    <col min="1" max="1" width="71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22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9</v>
      </c>
      <c r="C3">
        <v>23</v>
      </c>
      <c r="D3">
        <v>57</v>
      </c>
      <c r="E3">
        <v>76</v>
      </c>
      <c r="F3">
        <v>156</v>
      </c>
      <c r="G3">
        <v>0</v>
      </c>
      <c r="H3">
        <v>3</v>
      </c>
      <c r="I3">
        <v>8</v>
      </c>
      <c r="J3">
        <v>0</v>
      </c>
      <c r="K3">
        <v>0</v>
      </c>
      <c r="L3">
        <v>1</v>
      </c>
      <c r="M3">
        <v>1</v>
      </c>
      <c r="N3">
        <v>0</v>
      </c>
      <c r="O3">
        <v>1</v>
      </c>
      <c r="P3">
        <v>8</v>
      </c>
      <c r="Q3">
        <v>20</v>
      </c>
      <c r="R3">
        <v>146</v>
      </c>
    </row>
    <row r="4" spans="1:18" x14ac:dyDescent="0.25">
      <c r="A4">
        <v>2008</v>
      </c>
      <c r="B4">
        <v>8</v>
      </c>
      <c r="C4">
        <v>13</v>
      </c>
      <c r="D4">
        <v>52</v>
      </c>
      <c r="E4">
        <v>60</v>
      </c>
      <c r="F4">
        <v>125</v>
      </c>
      <c r="G4">
        <v>2</v>
      </c>
      <c r="H4">
        <v>3</v>
      </c>
      <c r="I4">
        <v>4</v>
      </c>
      <c r="J4">
        <v>0</v>
      </c>
      <c r="K4">
        <v>0</v>
      </c>
      <c r="L4">
        <v>3</v>
      </c>
      <c r="M4">
        <v>0</v>
      </c>
      <c r="N4">
        <v>1</v>
      </c>
      <c r="O4">
        <v>2</v>
      </c>
      <c r="P4">
        <v>6</v>
      </c>
      <c r="Q4">
        <v>9</v>
      </c>
      <c r="R4">
        <v>116</v>
      </c>
    </row>
    <row r="5" spans="1:18" x14ac:dyDescent="0.25">
      <c r="A5">
        <v>2009</v>
      </c>
      <c r="B5">
        <v>11</v>
      </c>
      <c r="C5">
        <v>9</v>
      </c>
      <c r="D5">
        <v>32</v>
      </c>
      <c r="E5">
        <v>66</v>
      </c>
      <c r="F5">
        <v>107</v>
      </c>
      <c r="G5">
        <v>1</v>
      </c>
      <c r="H5">
        <v>2</v>
      </c>
      <c r="I5">
        <v>5</v>
      </c>
      <c r="J5">
        <v>0</v>
      </c>
      <c r="K5">
        <v>0</v>
      </c>
      <c r="L5">
        <v>0</v>
      </c>
      <c r="M5">
        <v>1</v>
      </c>
      <c r="N5">
        <v>0</v>
      </c>
      <c r="O5">
        <v>1</v>
      </c>
      <c r="P5">
        <v>9</v>
      </c>
      <c r="Q5">
        <v>7</v>
      </c>
      <c r="R5">
        <v>101</v>
      </c>
    </row>
    <row r="6" spans="1:18" x14ac:dyDescent="0.25">
      <c r="A6">
        <v>2010</v>
      </c>
      <c r="B6">
        <v>6</v>
      </c>
      <c r="C6">
        <v>18</v>
      </c>
      <c r="D6">
        <v>31</v>
      </c>
      <c r="E6">
        <v>50</v>
      </c>
      <c r="F6">
        <v>99</v>
      </c>
      <c r="G6">
        <v>3</v>
      </c>
      <c r="H6">
        <v>1</v>
      </c>
      <c r="I6">
        <v>5</v>
      </c>
      <c r="J6">
        <v>0</v>
      </c>
      <c r="K6">
        <v>0</v>
      </c>
      <c r="L6">
        <v>0</v>
      </c>
      <c r="M6">
        <v>0</v>
      </c>
      <c r="N6">
        <v>3</v>
      </c>
      <c r="O6">
        <v>3</v>
      </c>
      <c r="P6">
        <v>3</v>
      </c>
      <c r="Q6">
        <v>14</v>
      </c>
      <c r="R6">
        <v>91</v>
      </c>
    </row>
    <row r="7" spans="1:18" x14ac:dyDescent="0.25">
      <c r="A7">
        <v>2011</v>
      </c>
      <c r="B7">
        <v>3</v>
      </c>
      <c r="C7">
        <v>16</v>
      </c>
      <c r="D7">
        <v>69</v>
      </c>
      <c r="E7">
        <v>116</v>
      </c>
      <c r="F7">
        <v>201</v>
      </c>
      <c r="G7">
        <v>0</v>
      </c>
      <c r="H7">
        <v>1</v>
      </c>
      <c r="I7">
        <v>6</v>
      </c>
      <c r="J7">
        <v>1</v>
      </c>
      <c r="K7">
        <v>0</v>
      </c>
      <c r="L7">
        <v>1</v>
      </c>
      <c r="M7">
        <v>0</v>
      </c>
      <c r="N7">
        <v>1</v>
      </c>
      <c r="O7">
        <v>3</v>
      </c>
      <c r="P7">
        <v>2</v>
      </c>
      <c r="Q7">
        <v>14</v>
      </c>
      <c r="R7">
        <v>191</v>
      </c>
    </row>
    <row r="8" spans="1:18" x14ac:dyDescent="0.25">
      <c r="A8">
        <v>2012</v>
      </c>
      <c r="B8">
        <v>8</v>
      </c>
      <c r="C8">
        <v>18</v>
      </c>
      <c r="D8">
        <v>80</v>
      </c>
      <c r="E8">
        <v>86</v>
      </c>
      <c r="F8">
        <v>184</v>
      </c>
      <c r="G8">
        <v>3</v>
      </c>
      <c r="H8">
        <v>4</v>
      </c>
      <c r="I8">
        <v>8</v>
      </c>
      <c r="J8">
        <v>0</v>
      </c>
      <c r="K8">
        <v>1</v>
      </c>
      <c r="L8">
        <v>4</v>
      </c>
      <c r="M8">
        <v>2</v>
      </c>
      <c r="N8">
        <v>0</v>
      </c>
      <c r="O8">
        <v>3</v>
      </c>
      <c r="P8">
        <v>3</v>
      </c>
      <c r="Q8">
        <v>13</v>
      </c>
      <c r="R8">
        <v>169</v>
      </c>
    </row>
    <row r="9" spans="1:18" x14ac:dyDescent="0.25">
      <c r="A9">
        <v>2013</v>
      </c>
      <c r="B9">
        <v>6</v>
      </c>
      <c r="C9">
        <v>10</v>
      </c>
      <c r="D9">
        <v>79</v>
      </c>
      <c r="E9">
        <v>100</v>
      </c>
      <c r="F9">
        <v>189</v>
      </c>
      <c r="G9">
        <v>2</v>
      </c>
      <c r="H9">
        <v>1</v>
      </c>
      <c r="I9">
        <v>7</v>
      </c>
      <c r="J9">
        <v>0</v>
      </c>
      <c r="K9">
        <v>0</v>
      </c>
      <c r="L9">
        <v>4</v>
      </c>
      <c r="M9">
        <v>1</v>
      </c>
      <c r="N9">
        <v>1</v>
      </c>
      <c r="O9">
        <v>3</v>
      </c>
      <c r="P9">
        <v>3</v>
      </c>
      <c r="Q9">
        <v>8</v>
      </c>
      <c r="R9">
        <v>175</v>
      </c>
    </row>
    <row r="10" spans="1:18" x14ac:dyDescent="0.25">
      <c r="A10">
        <v>2014</v>
      </c>
      <c r="B10">
        <v>6</v>
      </c>
      <c r="C10">
        <v>8</v>
      </c>
      <c r="D10">
        <v>72</v>
      </c>
      <c r="E10">
        <v>91</v>
      </c>
      <c r="F10">
        <v>171</v>
      </c>
      <c r="G10">
        <v>1</v>
      </c>
      <c r="H10">
        <v>1</v>
      </c>
      <c r="I10">
        <v>6</v>
      </c>
      <c r="J10">
        <v>0</v>
      </c>
      <c r="K10">
        <v>0</v>
      </c>
      <c r="L10">
        <v>3</v>
      </c>
      <c r="M10">
        <v>1</v>
      </c>
      <c r="N10">
        <v>0</v>
      </c>
      <c r="O10">
        <v>1</v>
      </c>
      <c r="P10">
        <v>4</v>
      </c>
      <c r="Q10">
        <v>7</v>
      </c>
      <c r="R10">
        <v>161</v>
      </c>
    </row>
    <row r="11" spans="1:18" x14ac:dyDescent="0.25">
      <c r="A11">
        <v>2015</v>
      </c>
      <c r="B11">
        <v>11</v>
      </c>
      <c r="C11">
        <v>26</v>
      </c>
      <c r="D11">
        <v>62</v>
      </c>
      <c r="E11">
        <v>110</v>
      </c>
      <c r="F11">
        <v>198</v>
      </c>
      <c r="G11">
        <v>5</v>
      </c>
      <c r="H11">
        <v>2</v>
      </c>
      <c r="I11">
        <v>8</v>
      </c>
      <c r="J11">
        <v>0</v>
      </c>
      <c r="K11">
        <v>0</v>
      </c>
      <c r="L11">
        <v>0</v>
      </c>
      <c r="M11">
        <v>3</v>
      </c>
      <c r="N11">
        <v>3</v>
      </c>
      <c r="O11">
        <v>6</v>
      </c>
      <c r="P11">
        <v>3</v>
      </c>
      <c r="Q11">
        <v>21</v>
      </c>
      <c r="R11">
        <v>183</v>
      </c>
    </row>
    <row r="12" spans="1:18" x14ac:dyDescent="0.25">
      <c r="A12">
        <v>2016</v>
      </c>
      <c r="B12">
        <v>13</v>
      </c>
      <c r="C12">
        <v>19</v>
      </c>
      <c r="D12">
        <v>74</v>
      </c>
      <c r="E12">
        <v>140</v>
      </c>
      <c r="F12">
        <v>233</v>
      </c>
      <c r="G12">
        <v>1</v>
      </c>
      <c r="H12">
        <v>4</v>
      </c>
      <c r="I12">
        <v>9</v>
      </c>
      <c r="J12">
        <v>0</v>
      </c>
      <c r="K12">
        <v>0</v>
      </c>
      <c r="L12">
        <v>1</v>
      </c>
      <c r="M12">
        <v>2</v>
      </c>
      <c r="N12">
        <v>0</v>
      </c>
      <c r="O12">
        <v>4</v>
      </c>
      <c r="P12">
        <v>10</v>
      </c>
      <c r="Q12">
        <v>15</v>
      </c>
      <c r="R12">
        <v>219</v>
      </c>
    </row>
    <row r="13" spans="1:18" x14ac:dyDescent="0.25">
      <c r="A13">
        <v>2017</v>
      </c>
      <c r="B13">
        <v>11</v>
      </c>
      <c r="C13">
        <v>18</v>
      </c>
      <c r="D13">
        <v>79</v>
      </c>
      <c r="E13">
        <v>99</v>
      </c>
      <c r="F13">
        <v>196</v>
      </c>
      <c r="G13">
        <v>6</v>
      </c>
      <c r="H13">
        <v>1</v>
      </c>
      <c r="I13">
        <v>2</v>
      </c>
      <c r="J13">
        <v>0</v>
      </c>
      <c r="K13">
        <v>0</v>
      </c>
      <c r="L13">
        <v>2</v>
      </c>
      <c r="M13">
        <v>0</v>
      </c>
      <c r="N13">
        <v>0</v>
      </c>
      <c r="O13">
        <v>2</v>
      </c>
      <c r="P13">
        <v>5</v>
      </c>
      <c r="Q13">
        <v>17</v>
      </c>
      <c r="R13">
        <v>190</v>
      </c>
    </row>
    <row r="14" spans="1:18" x14ac:dyDescent="0.25">
      <c r="A14">
        <v>2018</v>
      </c>
      <c r="B14">
        <v>5</v>
      </c>
      <c r="C14">
        <v>28</v>
      </c>
      <c r="D14">
        <v>85</v>
      </c>
      <c r="E14">
        <v>106</v>
      </c>
      <c r="F14">
        <v>219</v>
      </c>
      <c r="G14">
        <v>3</v>
      </c>
      <c r="H14">
        <v>1</v>
      </c>
      <c r="I14">
        <v>7</v>
      </c>
      <c r="J14">
        <v>0</v>
      </c>
      <c r="K14">
        <v>0</v>
      </c>
      <c r="L14">
        <v>0</v>
      </c>
      <c r="M14">
        <v>0</v>
      </c>
      <c r="N14">
        <v>2</v>
      </c>
      <c r="O14">
        <v>4</v>
      </c>
      <c r="P14">
        <v>2</v>
      </c>
      <c r="Q14">
        <v>25</v>
      </c>
      <c r="R14">
        <v>208</v>
      </c>
    </row>
    <row r="15" spans="1:18" x14ac:dyDescent="0.25">
      <c r="A15">
        <v>2019</v>
      </c>
      <c r="B15">
        <v>8</v>
      </c>
      <c r="C15">
        <v>12</v>
      </c>
      <c r="D15">
        <v>75</v>
      </c>
      <c r="E15">
        <v>119</v>
      </c>
      <c r="F15">
        <v>206</v>
      </c>
      <c r="G15">
        <v>3</v>
      </c>
      <c r="H15">
        <v>0</v>
      </c>
      <c r="I15">
        <v>4</v>
      </c>
      <c r="J15">
        <v>0</v>
      </c>
      <c r="K15">
        <v>0</v>
      </c>
      <c r="L15">
        <v>1</v>
      </c>
      <c r="M15">
        <v>0</v>
      </c>
      <c r="N15">
        <v>1</v>
      </c>
      <c r="O15">
        <v>3</v>
      </c>
      <c r="P15">
        <v>5</v>
      </c>
      <c r="Q15">
        <v>11</v>
      </c>
      <c r="R15">
        <v>198</v>
      </c>
    </row>
    <row r="16" spans="1:18" x14ac:dyDescent="0.25">
      <c r="A16">
        <v>2020</v>
      </c>
      <c r="B16">
        <v>7</v>
      </c>
      <c r="C16">
        <v>21</v>
      </c>
      <c r="D16">
        <v>62</v>
      </c>
      <c r="E16">
        <v>92</v>
      </c>
      <c r="F16">
        <v>175</v>
      </c>
      <c r="G16">
        <v>1</v>
      </c>
      <c r="H16">
        <v>2</v>
      </c>
      <c r="I16">
        <v>4</v>
      </c>
      <c r="J16">
        <v>0</v>
      </c>
      <c r="K16">
        <v>0</v>
      </c>
      <c r="L16">
        <v>2</v>
      </c>
      <c r="M16">
        <v>1</v>
      </c>
      <c r="N16">
        <v>3</v>
      </c>
      <c r="O16">
        <v>7</v>
      </c>
      <c r="P16">
        <v>5</v>
      </c>
      <c r="Q16">
        <v>16</v>
      </c>
      <c r="R16">
        <v>162</v>
      </c>
    </row>
    <row r="17" spans="1:18" x14ac:dyDescent="0.25">
      <c r="A17">
        <v>2021</v>
      </c>
      <c r="B17">
        <v>8</v>
      </c>
      <c r="C17">
        <v>24</v>
      </c>
      <c r="D17">
        <v>132</v>
      </c>
      <c r="E17">
        <v>105</v>
      </c>
      <c r="F17">
        <v>261</v>
      </c>
      <c r="G17">
        <v>3</v>
      </c>
      <c r="H17">
        <v>1</v>
      </c>
      <c r="I17">
        <v>8</v>
      </c>
      <c r="J17">
        <v>0</v>
      </c>
      <c r="K17">
        <v>0</v>
      </c>
      <c r="L17">
        <v>0</v>
      </c>
      <c r="M17">
        <v>1</v>
      </c>
      <c r="N17">
        <v>3</v>
      </c>
      <c r="O17">
        <v>6</v>
      </c>
      <c r="P17">
        <v>4</v>
      </c>
      <c r="Q17">
        <v>20</v>
      </c>
      <c r="R17">
        <v>247</v>
      </c>
    </row>
    <row r="18" spans="1:18" x14ac:dyDescent="0.25">
      <c r="A18">
        <v>2022</v>
      </c>
      <c r="B18">
        <v>9</v>
      </c>
      <c r="C18">
        <v>58</v>
      </c>
      <c r="D18">
        <v>150</v>
      </c>
      <c r="E18">
        <v>92</v>
      </c>
      <c r="F18">
        <v>300</v>
      </c>
      <c r="G18">
        <v>2</v>
      </c>
      <c r="H18">
        <v>3</v>
      </c>
      <c r="I18">
        <v>7</v>
      </c>
      <c r="J18">
        <v>0</v>
      </c>
      <c r="K18">
        <v>2</v>
      </c>
      <c r="L18">
        <v>4</v>
      </c>
      <c r="M18">
        <v>0</v>
      </c>
      <c r="N18">
        <v>1</v>
      </c>
      <c r="O18">
        <v>3</v>
      </c>
      <c r="P18">
        <v>7</v>
      </c>
      <c r="Q18">
        <v>52</v>
      </c>
      <c r="R18">
        <v>286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8"/>
  <sheetViews>
    <sheetView workbookViewId="0"/>
  </sheetViews>
  <sheetFormatPr defaultRowHeight="15" x14ac:dyDescent="0.25"/>
  <cols>
    <col min="1" max="1" width="67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23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3</v>
      </c>
      <c r="C3">
        <v>2</v>
      </c>
      <c r="D3">
        <v>8</v>
      </c>
      <c r="E3">
        <v>11</v>
      </c>
      <c r="F3">
        <v>21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2</v>
      </c>
      <c r="Q3">
        <v>2</v>
      </c>
      <c r="R3">
        <v>21</v>
      </c>
    </row>
    <row r="4" spans="1:18" x14ac:dyDescent="0.25">
      <c r="A4">
        <v>2008</v>
      </c>
      <c r="B4">
        <v>7</v>
      </c>
      <c r="C4">
        <v>7</v>
      </c>
      <c r="D4">
        <v>5</v>
      </c>
      <c r="E4">
        <v>13</v>
      </c>
      <c r="F4">
        <v>25</v>
      </c>
      <c r="G4">
        <v>1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5</v>
      </c>
      <c r="Q4">
        <v>7</v>
      </c>
      <c r="R4">
        <v>25</v>
      </c>
    </row>
    <row r="5" spans="1:18" x14ac:dyDescent="0.25">
      <c r="A5">
        <v>2009</v>
      </c>
      <c r="B5">
        <v>0</v>
      </c>
      <c r="C5">
        <v>2</v>
      </c>
      <c r="D5">
        <v>6</v>
      </c>
      <c r="E5">
        <v>7</v>
      </c>
      <c r="F5">
        <v>15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</v>
      </c>
      <c r="R5">
        <v>15</v>
      </c>
    </row>
    <row r="6" spans="1:18" x14ac:dyDescent="0.25">
      <c r="A6">
        <v>2010</v>
      </c>
      <c r="B6">
        <v>2</v>
      </c>
      <c r="C6">
        <v>7</v>
      </c>
      <c r="D6">
        <v>10</v>
      </c>
      <c r="E6">
        <v>17</v>
      </c>
      <c r="F6">
        <v>34</v>
      </c>
      <c r="G6">
        <v>0</v>
      </c>
      <c r="H6">
        <v>0</v>
      </c>
      <c r="I6">
        <v>1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2</v>
      </c>
      <c r="Q6">
        <v>7</v>
      </c>
      <c r="R6">
        <v>32</v>
      </c>
    </row>
    <row r="7" spans="1:18" x14ac:dyDescent="0.25">
      <c r="A7">
        <v>2011</v>
      </c>
      <c r="B7">
        <v>4</v>
      </c>
      <c r="C7">
        <v>7</v>
      </c>
      <c r="D7">
        <v>13</v>
      </c>
      <c r="E7">
        <v>12</v>
      </c>
      <c r="F7">
        <v>32</v>
      </c>
      <c r="G7">
        <v>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2</v>
      </c>
      <c r="Q7">
        <v>7</v>
      </c>
      <c r="R7">
        <v>32</v>
      </c>
    </row>
    <row r="8" spans="1:18" x14ac:dyDescent="0.25">
      <c r="A8">
        <v>2012</v>
      </c>
      <c r="B8">
        <v>3</v>
      </c>
      <c r="C8">
        <v>4</v>
      </c>
      <c r="D8">
        <v>6</v>
      </c>
      <c r="E8">
        <v>27</v>
      </c>
      <c r="F8">
        <v>37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2</v>
      </c>
      <c r="Q8">
        <v>4</v>
      </c>
      <c r="R8">
        <v>37</v>
      </c>
    </row>
    <row r="9" spans="1:18" x14ac:dyDescent="0.25">
      <c r="A9">
        <v>2013</v>
      </c>
      <c r="B9">
        <v>2</v>
      </c>
      <c r="C9">
        <v>3</v>
      </c>
      <c r="D9">
        <v>9</v>
      </c>
      <c r="E9">
        <v>28</v>
      </c>
      <c r="F9">
        <v>40</v>
      </c>
      <c r="G9">
        <v>1</v>
      </c>
      <c r="H9">
        <v>1</v>
      </c>
      <c r="I9">
        <v>3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2</v>
      </c>
      <c r="R9">
        <v>37</v>
      </c>
    </row>
    <row r="10" spans="1:18" x14ac:dyDescent="0.25">
      <c r="A10">
        <v>2014</v>
      </c>
      <c r="B10">
        <v>7</v>
      </c>
      <c r="C10">
        <v>2</v>
      </c>
      <c r="D10">
        <v>7</v>
      </c>
      <c r="E10">
        <v>20</v>
      </c>
      <c r="F10">
        <v>29</v>
      </c>
      <c r="G10">
        <v>1</v>
      </c>
      <c r="H10">
        <v>0</v>
      </c>
      <c r="I10">
        <v>3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5</v>
      </c>
      <c r="Q10">
        <v>2</v>
      </c>
      <c r="R10">
        <v>26</v>
      </c>
    </row>
    <row r="11" spans="1:18" x14ac:dyDescent="0.25">
      <c r="A11">
        <v>2015</v>
      </c>
      <c r="B11">
        <v>3</v>
      </c>
      <c r="C11">
        <v>5</v>
      </c>
      <c r="D11">
        <v>2</v>
      </c>
      <c r="E11">
        <v>21</v>
      </c>
      <c r="F11">
        <v>28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2</v>
      </c>
      <c r="Q11">
        <v>5</v>
      </c>
      <c r="R11">
        <v>28</v>
      </c>
    </row>
    <row r="12" spans="1:18" x14ac:dyDescent="0.25">
      <c r="A12">
        <v>2016</v>
      </c>
      <c r="B12">
        <v>4</v>
      </c>
      <c r="C12">
        <v>4</v>
      </c>
      <c r="D12">
        <v>9</v>
      </c>
      <c r="E12">
        <v>32</v>
      </c>
      <c r="F12">
        <v>45</v>
      </c>
      <c r="G12">
        <v>0</v>
      </c>
      <c r="H12">
        <v>0</v>
      </c>
      <c r="I12">
        <v>1</v>
      </c>
      <c r="J12">
        <v>0</v>
      </c>
      <c r="K12">
        <v>0</v>
      </c>
      <c r="L12">
        <v>1</v>
      </c>
      <c r="M12">
        <v>0</v>
      </c>
      <c r="N12">
        <v>1</v>
      </c>
      <c r="O12">
        <v>1</v>
      </c>
      <c r="P12">
        <v>4</v>
      </c>
      <c r="Q12">
        <v>3</v>
      </c>
      <c r="R12">
        <v>42</v>
      </c>
    </row>
    <row r="13" spans="1:18" x14ac:dyDescent="0.25">
      <c r="A13">
        <v>2017</v>
      </c>
      <c r="B13">
        <v>5</v>
      </c>
      <c r="C13">
        <v>4</v>
      </c>
      <c r="D13">
        <v>12</v>
      </c>
      <c r="E13">
        <v>24</v>
      </c>
      <c r="F13">
        <v>40</v>
      </c>
      <c r="G13">
        <v>4</v>
      </c>
      <c r="H13">
        <v>0</v>
      </c>
      <c r="I13">
        <v>2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1</v>
      </c>
      <c r="Q13">
        <v>4</v>
      </c>
      <c r="R13">
        <v>37</v>
      </c>
    </row>
    <row r="14" spans="1:18" x14ac:dyDescent="0.25">
      <c r="A14">
        <v>2018</v>
      </c>
      <c r="B14">
        <v>5</v>
      </c>
      <c r="C14">
        <v>7</v>
      </c>
      <c r="D14">
        <v>14</v>
      </c>
      <c r="E14">
        <v>21</v>
      </c>
      <c r="F14">
        <v>42</v>
      </c>
      <c r="G14">
        <v>2</v>
      </c>
      <c r="H14">
        <v>0</v>
      </c>
      <c r="I14">
        <v>0</v>
      </c>
      <c r="J14">
        <v>0</v>
      </c>
      <c r="K14">
        <v>0</v>
      </c>
      <c r="L14">
        <v>2</v>
      </c>
      <c r="M14">
        <v>1</v>
      </c>
      <c r="N14">
        <v>0</v>
      </c>
      <c r="O14">
        <v>0</v>
      </c>
      <c r="P14">
        <v>2</v>
      </c>
      <c r="Q14">
        <v>7</v>
      </c>
      <c r="R14">
        <v>40</v>
      </c>
    </row>
    <row r="15" spans="1:18" x14ac:dyDescent="0.25">
      <c r="A15">
        <v>2019</v>
      </c>
      <c r="B15">
        <v>14</v>
      </c>
      <c r="C15">
        <v>4</v>
      </c>
      <c r="D15">
        <v>14</v>
      </c>
      <c r="E15">
        <v>29</v>
      </c>
      <c r="F15">
        <v>47</v>
      </c>
      <c r="G15">
        <v>5</v>
      </c>
      <c r="H15">
        <v>0</v>
      </c>
      <c r="I15">
        <v>1</v>
      </c>
      <c r="J15">
        <v>1</v>
      </c>
      <c r="K15">
        <v>0</v>
      </c>
      <c r="L15">
        <v>0</v>
      </c>
      <c r="M15">
        <v>1</v>
      </c>
      <c r="N15">
        <v>0</v>
      </c>
      <c r="O15">
        <v>0</v>
      </c>
      <c r="P15">
        <v>7</v>
      </c>
      <c r="Q15">
        <v>4</v>
      </c>
      <c r="R15">
        <v>46</v>
      </c>
    </row>
    <row r="16" spans="1:18" x14ac:dyDescent="0.25">
      <c r="A16">
        <v>2020</v>
      </c>
      <c r="B16">
        <v>11</v>
      </c>
      <c r="C16">
        <v>2</v>
      </c>
      <c r="D16">
        <v>10</v>
      </c>
      <c r="E16">
        <v>27</v>
      </c>
      <c r="F16">
        <v>39</v>
      </c>
      <c r="G16">
        <v>2</v>
      </c>
      <c r="H16">
        <v>1</v>
      </c>
      <c r="I16">
        <v>1</v>
      </c>
      <c r="J16">
        <v>0</v>
      </c>
      <c r="K16">
        <v>0</v>
      </c>
      <c r="L16">
        <v>0</v>
      </c>
      <c r="M16">
        <v>2</v>
      </c>
      <c r="N16">
        <v>0</v>
      </c>
      <c r="O16">
        <v>0</v>
      </c>
      <c r="P16">
        <v>7</v>
      </c>
      <c r="Q16">
        <v>1</v>
      </c>
      <c r="R16">
        <v>38</v>
      </c>
    </row>
    <row r="17" spans="1:18" x14ac:dyDescent="0.25">
      <c r="A17">
        <v>2021</v>
      </c>
      <c r="B17">
        <v>8</v>
      </c>
      <c r="C17">
        <v>8</v>
      </c>
      <c r="D17">
        <v>25</v>
      </c>
      <c r="E17">
        <v>25</v>
      </c>
      <c r="F17">
        <v>58</v>
      </c>
      <c r="G17">
        <v>1</v>
      </c>
      <c r="H17">
        <v>0</v>
      </c>
      <c r="I17">
        <v>2</v>
      </c>
      <c r="J17">
        <v>0</v>
      </c>
      <c r="K17">
        <v>0</v>
      </c>
      <c r="L17">
        <v>0</v>
      </c>
      <c r="M17">
        <v>1</v>
      </c>
      <c r="N17">
        <v>0</v>
      </c>
      <c r="O17">
        <v>1</v>
      </c>
      <c r="P17">
        <v>6</v>
      </c>
      <c r="Q17">
        <v>8</v>
      </c>
      <c r="R17">
        <v>55</v>
      </c>
    </row>
    <row r="18" spans="1:18" x14ac:dyDescent="0.25">
      <c r="A18">
        <v>2022</v>
      </c>
      <c r="B18">
        <v>12</v>
      </c>
      <c r="C18">
        <v>8</v>
      </c>
      <c r="D18">
        <v>26</v>
      </c>
      <c r="E18">
        <v>23</v>
      </c>
      <c r="F18">
        <v>57</v>
      </c>
      <c r="G18">
        <v>5</v>
      </c>
      <c r="H18">
        <v>0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1</v>
      </c>
      <c r="P18">
        <v>6</v>
      </c>
      <c r="Q18">
        <v>8</v>
      </c>
      <c r="R18">
        <v>55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8"/>
  <sheetViews>
    <sheetView workbookViewId="0"/>
  </sheetViews>
  <sheetFormatPr defaultRowHeight="15" x14ac:dyDescent="0.25"/>
  <cols>
    <col min="1" max="1" width="58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24</v>
      </c>
    </row>
    <row r="2" spans="1:18" x14ac:dyDescent="0.25">
      <c r="A2" s="2" t="s">
        <v>190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191</v>
      </c>
      <c r="B3">
        <v>52</v>
      </c>
      <c r="C3">
        <v>711</v>
      </c>
      <c r="D3">
        <v>4873</v>
      </c>
      <c r="E3">
        <v>10998</v>
      </c>
      <c r="F3">
        <v>16582</v>
      </c>
      <c r="G3">
        <v>7</v>
      </c>
      <c r="H3">
        <v>39</v>
      </c>
      <c r="I3">
        <v>280</v>
      </c>
      <c r="J3">
        <v>2</v>
      </c>
      <c r="K3">
        <v>28</v>
      </c>
      <c r="L3">
        <v>298</v>
      </c>
      <c r="M3">
        <v>9</v>
      </c>
      <c r="N3">
        <v>100</v>
      </c>
      <c r="O3">
        <v>303</v>
      </c>
      <c r="P3">
        <v>34</v>
      </c>
      <c r="Q3">
        <v>544</v>
      </c>
      <c r="R3">
        <v>15701</v>
      </c>
    </row>
    <row r="4" spans="1:18" x14ac:dyDescent="0.25">
      <c r="A4" t="s">
        <v>192</v>
      </c>
      <c r="B4">
        <v>37</v>
      </c>
      <c r="C4">
        <v>229</v>
      </c>
      <c r="D4">
        <v>1333</v>
      </c>
      <c r="E4">
        <v>2556</v>
      </c>
      <c r="F4">
        <v>4118</v>
      </c>
      <c r="G4">
        <v>21</v>
      </c>
      <c r="H4">
        <v>20</v>
      </c>
      <c r="I4">
        <v>145</v>
      </c>
      <c r="J4">
        <v>1</v>
      </c>
      <c r="K4">
        <v>1</v>
      </c>
      <c r="L4">
        <v>44</v>
      </c>
      <c r="M4">
        <v>4</v>
      </c>
      <c r="N4">
        <v>11</v>
      </c>
      <c r="O4">
        <v>47</v>
      </c>
      <c r="P4">
        <v>11</v>
      </c>
      <c r="Q4">
        <v>196</v>
      </c>
      <c r="R4">
        <v>3882</v>
      </c>
    </row>
    <row r="5" spans="1:18" x14ac:dyDescent="0.25">
      <c r="A5" t="s">
        <v>193</v>
      </c>
      <c r="B5">
        <v>28</v>
      </c>
      <c r="C5">
        <v>114</v>
      </c>
      <c r="D5">
        <v>557</v>
      </c>
      <c r="E5">
        <v>740</v>
      </c>
      <c r="F5">
        <v>1411</v>
      </c>
      <c r="G5">
        <v>8</v>
      </c>
      <c r="H5">
        <v>12</v>
      </c>
      <c r="I5">
        <v>50</v>
      </c>
      <c r="J5">
        <v>1</v>
      </c>
      <c r="K5">
        <v>0</v>
      </c>
      <c r="L5">
        <v>8</v>
      </c>
      <c r="M5">
        <v>0</v>
      </c>
      <c r="N5">
        <v>6</v>
      </c>
      <c r="O5">
        <v>17</v>
      </c>
      <c r="P5">
        <v>19</v>
      </c>
      <c r="Q5">
        <v>96</v>
      </c>
      <c r="R5">
        <v>1336</v>
      </c>
    </row>
    <row r="6" spans="1:18" x14ac:dyDescent="0.25">
      <c r="A6" t="s">
        <v>194</v>
      </c>
      <c r="B6">
        <v>3</v>
      </c>
      <c r="C6">
        <v>26</v>
      </c>
      <c r="D6">
        <v>196</v>
      </c>
      <c r="E6">
        <v>428</v>
      </c>
      <c r="F6">
        <v>650</v>
      </c>
      <c r="G6">
        <v>1</v>
      </c>
      <c r="H6">
        <v>0</v>
      </c>
      <c r="I6">
        <v>14</v>
      </c>
      <c r="J6">
        <v>1</v>
      </c>
      <c r="K6">
        <v>1</v>
      </c>
      <c r="L6">
        <v>9</v>
      </c>
      <c r="M6">
        <v>1</v>
      </c>
      <c r="N6">
        <v>3</v>
      </c>
      <c r="O6">
        <v>12</v>
      </c>
      <c r="P6">
        <v>0</v>
      </c>
      <c r="Q6">
        <v>22</v>
      </c>
      <c r="R6">
        <v>615</v>
      </c>
    </row>
    <row r="7" spans="1:18" x14ac:dyDescent="0.25">
      <c r="A7" t="s">
        <v>195</v>
      </c>
      <c r="B7">
        <v>8</v>
      </c>
      <c r="C7">
        <v>41</v>
      </c>
      <c r="D7">
        <v>353</v>
      </c>
      <c r="E7">
        <v>668</v>
      </c>
      <c r="F7">
        <v>1062</v>
      </c>
      <c r="G7">
        <v>2</v>
      </c>
      <c r="H7">
        <v>6</v>
      </c>
      <c r="I7">
        <v>31</v>
      </c>
      <c r="J7">
        <v>0</v>
      </c>
      <c r="K7">
        <v>1</v>
      </c>
      <c r="L7">
        <v>18</v>
      </c>
      <c r="M7">
        <v>1</v>
      </c>
      <c r="N7">
        <v>6</v>
      </c>
      <c r="O7">
        <v>24</v>
      </c>
      <c r="P7">
        <v>5</v>
      </c>
      <c r="Q7">
        <v>28</v>
      </c>
      <c r="R7">
        <v>989</v>
      </c>
    </row>
    <row r="8" spans="1:18" x14ac:dyDescent="0.25">
      <c r="A8" t="s">
        <v>125</v>
      </c>
      <c r="B8">
        <v>3</v>
      </c>
      <c r="C8">
        <v>0</v>
      </c>
      <c r="D8">
        <v>7</v>
      </c>
      <c r="E8">
        <v>7</v>
      </c>
      <c r="F8">
        <v>14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2</v>
      </c>
      <c r="N8">
        <v>0</v>
      </c>
      <c r="O8">
        <v>0</v>
      </c>
      <c r="P8">
        <v>1</v>
      </c>
      <c r="Q8">
        <v>0</v>
      </c>
      <c r="R8">
        <v>14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12"/>
  <sheetViews>
    <sheetView workbookViewId="0"/>
  </sheetViews>
  <sheetFormatPr defaultRowHeight="15" x14ac:dyDescent="0.25"/>
  <cols>
    <col min="1" max="1" width="69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25</v>
      </c>
    </row>
    <row r="2" spans="1:18" x14ac:dyDescent="0.25">
      <c r="A2" s="2" t="s">
        <v>196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197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</row>
    <row r="4" spans="1:18" x14ac:dyDescent="0.25">
      <c r="A4" t="s">
        <v>198</v>
      </c>
      <c r="B4">
        <v>0</v>
      </c>
      <c r="C4">
        <v>1</v>
      </c>
      <c r="D4">
        <v>6</v>
      </c>
      <c r="E4">
        <v>29</v>
      </c>
      <c r="F4">
        <v>36</v>
      </c>
      <c r="G4">
        <v>0</v>
      </c>
      <c r="H4">
        <v>0</v>
      </c>
      <c r="I4">
        <v>1</v>
      </c>
      <c r="J4">
        <v>0</v>
      </c>
      <c r="K4">
        <v>0</v>
      </c>
      <c r="L4">
        <v>1</v>
      </c>
      <c r="M4">
        <v>0</v>
      </c>
      <c r="N4">
        <v>0</v>
      </c>
      <c r="O4">
        <v>0</v>
      </c>
      <c r="P4">
        <v>0</v>
      </c>
      <c r="Q4">
        <v>1</v>
      </c>
      <c r="R4">
        <v>34</v>
      </c>
    </row>
    <row r="5" spans="1:18" x14ac:dyDescent="0.25">
      <c r="A5" t="s">
        <v>199</v>
      </c>
      <c r="B5">
        <v>0</v>
      </c>
      <c r="C5">
        <v>10</v>
      </c>
      <c r="D5">
        <v>62</v>
      </c>
      <c r="E5">
        <v>108</v>
      </c>
      <c r="F5">
        <v>180</v>
      </c>
      <c r="G5">
        <v>0</v>
      </c>
      <c r="H5">
        <v>0</v>
      </c>
      <c r="I5">
        <v>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10</v>
      </c>
      <c r="R5">
        <v>176</v>
      </c>
    </row>
    <row r="6" spans="1:18" x14ac:dyDescent="0.25">
      <c r="A6" t="s">
        <v>125</v>
      </c>
      <c r="B6">
        <v>17</v>
      </c>
      <c r="C6">
        <v>11</v>
      </c>
      <c r="D6">
        <v>86</v>
      </c>
      <c r="E6">
        <v>177</v>
      </c>
      <c r="F6">
        <v>274</v>
      </c>
      <c r="G6">
        <v>7</v>
      </c>
      <c r="H6">
        <v>2</v>
      </c>
      <c r="I6">
        <v>14</v>
      </c>
      <c r="J6">
        <v>1</v>
      </c>
      <c r="K6">
        <v>1</v>
      </c>
      <c r="L6">
        <v>9</v>
      </c>
      <c r="M6">
        <v>3</v>
      </c>
      <c r="N6">
        <v>1</v>
      </c>
      <c r="O6">
        <v>5</v>
      </c>
      <c r="P6">
        <v>6</v>
      </c>
      <c r="Q6">
        <v>6</v>
      </c>
      <c r="R6">
        <v>246</v>
      </c>
    </row>
    <row r="7" spans="1:18" x14ac:dyDescent="0.25">
      <c r="A7" t="s">
        <v>200</v>
      </c>
      <c r="B7">
        <v>26</v>
      </c>
      <c r="C7">
        <v>180</v>
      </c>
      <c r="D7">
        <v>1105</v>
      </c>
      <c r="E7">
        <v>2231</v>
      </c>
      <c r="F7">
        <v>3516</v>
      </c>
      <c r="G7">
        <v>6</v>
      </c>
      <c r="H7">
        <v>15</v>
      </c>
      <c r="I7">
        <v>95</v>
      </c>
      <c r="J7">
        <v>1</v>
      </c>
      <c r="K7">
        <v>1</v>
      </c>
      <c r="L7">
        <v>55</v>
      </c>
      <c r="M7">
        <v>0</v>
      </c>
      <c r="N7">
        <v>13</v>
      </c>
      <c r="O7">
        <v>38</v>
      </c>
      <c r="P7">
        <v>19</v>
      </c>
      <c r="Q7">
        <v>151</v>
      </c>
      <c r="R7">
        <v>3328</v>
      </c>
    </row>
    <row r="8" spans="1:18" x14ac:dyDescent="0.25">
      <c r="A8" t="s">
        <v>201</v>
      </c>
      <c r="B8">
        <v>1</v>
      </c>
      <c r="C8">
        <v>17</v>
      </c>
      <c r="D8">
        <v>86</v>
      </c>
      <c r="E8">
        <v>162</v>
      </c>
      <c r="F8">
        <v>265</v>
      </c>
      <c r="G8">
        <v>0</v>
      </c>
      <c r="H8">
        <v>1</v>
      </c>
      <c r="I8">
        <v>7</v>
      </c>
      <c r="J8">
        <v>0</v>
      </c>
      <c r="K8">
        <v>0</v>
      </c>
      <c r="L8">
        <v>1</v>
      </c>
      <c r="M8">
        <v>0</v>
      </c>
      <c r="N8">
        <v>0</v>
      </c>
      <c r="O8">
        <v>2</v>
      </c>
      <c r="P8">
        <v>1</v>
      </c>
      <c r="Q8">
        <v>16</v>
      </c>
      <c r="R8">
        <v>255</v>
      </c>
    </row>
    <row r="9" spans="1:18" x14ac:dyDescent="0.25">
      <c r="A9" t="s">
        <v>202</v>
      </c>
      <c r="B9">
        <v>24</v>
      </c>
      <c r="C9">
        <v>161</v>
      </c>
      <c r="D9">
        <v>1169</v>
      </c>
      <c r="E9">
        <v>2676</v>
      </c>
      <c r="F9">
        <v>4006</v>
      </c>
      <c r="G9">
        <v>8</v>
      </c>
      <c r="H9">
        <v>14</v>
      </c>
      <c r="I9">
        <v>104</v>
      </c>
      <c r="J9">
        <v>2</v>
      </c>
      <c r="K9">
        <v>1</v>
      </c>
      <c r="L9">
        <v>26</v>
      </c>
      <c r="M9">
        <v>1</v>
      </c>
      <c r="N9">
        <v>11</v>
      </c>
      <c r="O9">
        <v>26</v>
      </c>
      <c r="P9">
        <v>13</v>
      </c>
      <c r="Q9">
        <v>135</v>
      </c>
      <c r="R9">
        <v>3850</v>
      </c>
    </row>
    <row r="10" spans="1:18" x14ac:dyDescent="0.25">
      <c r="A10" t="s">
        <v>203</v>
      </c>
      <c r="B10">
        <v>0</v>
      </c>
      <c r="C10">
        <v>0</v>
      </c>
      <c r="D10">
        <v>0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</row>
    <row r="11" spans="1:18" x14ac:dyDescent="0.25">
      <c r="A11" t="s">
        <v>204</v>
      </c>
      <c r="B11">
        <v>63</v>
      </c>
      <c r="C11">
        <v>737</v>
      </c>
      <c r="D11">
        <v>4789</v>
      </c>
      <c r="E11">
        <v>9971</v>
      </c>
      <c r="F11">
        <v>15497</v>
      </c>
      <c r="G11">
        <v>18</v>
      </c>
      <c r="H11">
        <v>45</v>
      </c>
      <c r="I11">
        <v>295</v>
      </c>
      <c r="J11">
        <v>1</v>
      </c>
      <c r="K11">
        <v>28</v>
      </c>
      <c r="L11">
        <v>285</v>
      </c>
      <c r="M11">
        <v>13</v>
      </c>
      <c r="N11">
        <v>101</v>
      </c>
      <c r="O11">
        <v>331</v>
      </c>
      <c r="P11">
        <v>31</v>
      </c>
      <c r="Q11">
        <v>563</v>
      </c>
      <c r="R11">
        <v>14586</v>
      </c>
    </row>
    <row r="12" spans="1:18" x14ac:dyDescent="0.25">
      <c r="A12" t="s">
        <v>205</v>
      </c>
      <c r="B12">
        <v>0</v>
      </c>
      <c r="C12">
        <v>4</v>
      </c>
      <c r="D12">
        <v>16</v>
      </c>
      <c r="E12">
        <v>42</v>
      </c>
      <c r="F12">
        <v>62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4</v>
      </c>
      <c r="R12">
        <v>61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7"/>
  <sheetViews>
    <sheetView workbookViewId="0"/>
  </sheetViews>
  <sheetFormatPr defaultRowHeight="15" x14ac:dyDescent="0.25"/>
  <cols>
    <col min="1" max="1" width="72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26</v>
      </c>
    </row>
    <row r="2" spans="1:18" x14ac:dyDescent="0.25">
      <c r="A2" s="2" t="s">
        <v>206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207</v>
      </c>
      <c r="B3">
        <v>77</v>
      </c>
      <c r="C3">
        <v>846</v>
      </c>
      <c r="D3">
        <v>5415</v>
      </c>
      <c r="E3">
        <v>11119</v>
      </c>
      <c r="F3">
        <v>17380</v>
      </c>
      <c r="G3">
        <v>23</v>
      </c>
      <c r="H3">
        <v>52</v>
      </c>
      <c r="I3">
        <v>342</v>
      </c>
      <c r="J3">
        <v>1</v>
      </c>
      <c r="K3">
        <v>28</v>
      </c>
      <c r="L3">
        <v>319</v>
      </c>
      <c r="M3">
        <v>13</v>
      </c>
      <c r="N3">
        <v>112</v>
      </c>
      <c r="O3">
        <v>365</v>
      </c>
      <c r="P3">
        <v>40</v>
      </c>
      <c r="Q3">
        <v>654</v>
      </c>
      <c r="R3">
        <v>16354</v>
      </c>
    </row>
    <row r="4" spans="1:18" x14ac:dyDescent="0.25">
      <c r="A4" t="s">
        <v>208</v>
      </c>
      <c r="B4">
        <v>1</v>
      </c>
      <c r="C4">
        <v>18</v>
      </c>
      <c r="D4">
        <v>117</v>
      </c>
      <c r="E4">
        <v>148</v>
      </c>
      <c r="F4">
        <v>283</v>
      </c>
      <c r="G4">
        <v>0</v>
      </c>
      <c r="H4">
        <v>1</v>
      </c>
      <c r="I4">
        <v>5</v>
      </c>
      <c r="J4">
        <v>0</v>
      </c>
      <c r="K4">
        <v>0</v>
      </c>
      <c r="L4">
        <v>1</v>
      </c>
      <c r="M4">
        <v>0</v>
      </c>
      <c r="N4">
        <v>0</v>
      </c>
      <c r="O4">
        <v>1</v>
      </c>
      <c r="P4">
        <v>1</v>
      </c>
      <c r="Q4">
        <v>17</v>
      </c>
      <c r="R4">
        <v>276</v>
      </c>
    </row>
    <row r="5" spans="1:18" x14ac:dyDescent="0.25">
      <c r="A5" t="s">
        <v>199</v>
      </c>
      <c r="B5">
        <v>0</v>
      </c>
      <c r="C5">
        <v>5</v>
      </c>
      <c r="D5">
        <v>25</v>
      </c>
      <c r="E5">
        <v>54</v>
      </c>
      <c r="F5">
        <v>84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5</v>
      </c>
      <c r="R5">
        <v>82</v>
      </c>
    </row>
    <row r="6" spans="1:18" x14ac:dyDescent="0.25">
      <c r="A6" t="s">
        <v>209</v>
      </c>
      <c r="B6">
        <v>36</v>
      </c>
      <c r="C6">
        <v>240</v>
      </c>
      <c r="D6">
        <v>1699</v>
      </c>
      <c r="E6">
        <v>3924</v>
      </c>
      <c r="F6">
        <v>5863</v>
      </c>
      <c r="G6">
        <v>10</v>
      </c>
      <c r="H6">
        <v>21</v>
      </c>
      <c r="I6">
        <v>157</v>
      </c>
      <c r="J6">
        <v>3</v>
      </c>
      <c r="K6">
        <v>2</v>
      </c>
      <c r="L6">
        <v>50</v>
      </c>
      <c r="M6">
        <v>1</v>
      </c>
      <c r="N6">
        <v>13</v>
      </c>
      <c r="O6">
        <v>35</v>
      </c>
      <c r="P6">
        <v>22</v>
      </c>
      <c r="Q6">
        <v>204</v>
      </c>
      <c r="R6">
        <v>5621</v>
      </c>
    </row>
    <row r="7" spans="1:18" x14ac:dyDescent="0.25">
      <c r="A7" t="s">
        <v>125</v>
      </c>
      <c r="B7">
        <v>17</v>
      </c>
      <c r="C7">
        <v>12</v>
      </c>
      <c r="D7">
        <v>63</v>
      </c>
      <c r="E7">
        <v>152</v>
      </c>
      <c r="F7">
        <v>227</v>
      </c>
      <c r="G7">
        <v>6</v>
      </c>
      <c r="H7">
        <v>3</v>
      </c>
      <c r="I7">
        <v>15</v>
      </c>
      <c r="J7">
        <v>1</v>
      </c>
      <c r="K7">
        <v>1</v>
      </c>
      <c r="L7">
        <v>7</v>
      </c>
      <c r="M7">
        <v>3</v>
      </c>
      <c r="N7">
        <v>1</v>
      </c>
      <c r="O7">
        <v>1</v>
      </c>
      <c r="P7">
        <v>7</v>
      </c>
      <c r="Q7">
        <v>6</v>
      </c>
      <c r="R7">
        <v>204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>
      <selection activeCell="F24" sqref="F24"/>
    </sheetView>
  </sheetViews>
  <sheetFormatPr defaultColWidth="14.42578125" defaultRowHeight="15" x14ac:dyDescent="0.25"/>
  <sheetData>
    <row r="1" spans="1:6" x14ac:dyDescent="0.25">
      <c r="A1" t="s">
        <v>7</v>
      </c>
    </row>
    <row r="2" spans="1:6" x14ac:dyDescent="0.25">
      <c r="A2" s="2" t="s">
        <v>38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</row>
    <row r="3" spans="1:6" x14ac:dyDescent="0.25">
      <c r="A3">
        <v>2007</v>
      </c>
      <c r="B3">
        <v>25</v>
      </c>
      <c r="C3">
        <v>156</v>
      </c>
      <c r="D3">
        <v>683</v>
      </c>
      <c r="E3">
        <v>1501</v>
      </c>
      <c r="F3">
        <v>3424</v>
      </c>
    </row>
    <row r="4" spans="1:6" x14ac:dyDescent="0.25">
      <c r="A4">
        <v>2008</v>
      </c>
      <c r="B4">
        <v>23</v>
      </c>
      <c r="C4">
        <v>84</v>
      </c>
      <c r="D4">
        <v>615</v>
      </c>
      <c r="E4">
        <v>1514</v>
      </c>
      <c r="F4">
        <v>3132</v>
      </c>
    </row>
    <row r="5" spans="1:6" x14ac:dyDescent="0.25">
      <c r="A5">
        <v>2009</v>
      </c>
      <c r="B5">
        <v>17</v>
      </c>
      <c r="C5">
        <v>104</v>
      </c>
      <c r="D5">
        <v>563</v>
      </c>
      <c r="E5">
        <v>1608</v>
      </c>
      <c r="F5">
        <v>2951</v>
      </c>
    </row>
    <row r="6" spans="1:6" x14ac:dyDescent="0.25">
      <c r="A6">
        <v>2010</v>
      </c>
      <c r="B6">
        <v>10</v>
      </c>
      <c r="C6">
        <v>121</v>
      </c>
      <c r="D6">
        <v>664</v>
      </c>
      <c r="E6">
        <v>2003</v>
      </c>
      <c r="F6">
        <v>2910</v>
      </c>
    </row>
    <row r="7" spans="1:6" x14ac:dyDescent="0.25">
      <c r="A7">
        <v>2011</v>
      </c>
      <c r="B7">
        <v>13</v>
      </c>
      <c r="C7">
        <v>149</v>
      </c>
      <c r="D7">
        <v>774</v>
      </c>
      <c r="E7">
        <v>2467</v>
      </c>
      <c r="F7">
        <v>3256</v>
      </c>
    </row>
    <row r="8" spans="1:6" x14ac:dyDescent="0.25">
      <c r="A8">
        <v>2012</v>
      </c>
      <c r="B8">
        <v>18</v>
      </c>
      <c r="C8">
        <v>146</v>
      </c>
      <c r="D8">
        <v>827</v>
      </c>
      <c r="E8">
        <v>2570</v>
      </c>
      <c r="F8">
        <v>3139</v>
      </c>
    </row>
    <row r="9" spans="1:6" x14ac:dyDescent="0.25">
      <c r="A9">
        <v>2013</v>
      </c>
      <c r="B9">
        <v>19</v>
      </c>
      <c r="C9">
        <v>129</v>
      </c>
      <c r="D9">
        <v>765</v>
      </c>
      <c r="E9">
        <v>2139</v>
      </c>
      <c r="F9">
        <v>3882</v>
      </c>
    </row>
    <row r="10" spans="1:6" x14ac:dyDescent="0.25">
      <c r="A10">
        <v>2014</v>
      </c>
      <c r="B10">
        <v>15</v>
      </c>
      <c r="C10">
        <v>120</v>
      </c>
      <c r="D10">
        <v>751</v>
      </c>
      <c r="E10">
        <v>2472</v>
      </c>
      <c r="F10">
        <v>3796</v>
      </c>
    </row>
    <row r="11" spans="1:6" x14ac:dyDescent="0.25">
      <c r="A11">
        <v>2015</v>
      </c>
      <c r="B11">
        <v>28</v>
      </c>
      <c r="C11">
        <v>164</v>
      </c>
      <c r="D11">
        <v>872</v>
      </c>
      <c r="E11">
        <v>2959</v>
      </c>
      <c r="F11">
        <v>3485</v>
      </c>
    </row>
    <row r="12" spans="1:6" x14ac:dyDescent="0.25">
      <c r="A12">
        <v>2016</v>
      </c>
      <c r="B12">
        <v>28</v>
      </c>
      <c r="C12">
        <v>152</v>
      </c>
      <c r="D12">
        <v>868</v>
      </c>
      <c r="E12">
        <v>3178</v>
      </c>
      <c r="F12">
        <v>3943</v>
      </c>
    </row>
    <row r="13" spans="1:6" x14ac:dyDescent="0.25">
      <c r="A13">
        <v>2017</v>
      </c>
      <c r="B13">
        <v>21</v>
      </c>
      <c r="C13">
        <v>152</v>
      </c>
      <c r="D13">
        <v>942</v>
      </c>
      <c r="E13">
        <v>2756</v>
      </c>
      <c r="F13">
        <v>3801</v>
      </c>
    </row>
    <row r="14" spans="1:6" x14ac:dyDescent="0.25">
      <c r="A14">
        <v>2018</v>
      </c>
      <c r="B14">
        <v>25</v>
      </c>
      <c r="C14">
        <v>173</v>
      </c>
      <c r="D14">
        <v>956</v>
      </c>
      <c r="E14">
        <v>2642</v>
      </c>
      <c r="F14">
        <v>2853</v>
      </c>
    </row>
    <row r="15" spans="1:6" x14ac:dyDescent="0.25">
      <c r="A15">
        <v>2019</v>
      </c>
      <c r="B15">
        <v>30</v>
      </c>
      <c r="C15">
        <v>169</v>
      </c>
      <c r="D15">
        <v>810</v>
      </c>
      <c r="E15">
        <v>2590</v>
      </c>
      <c r="F15">
        <v>2808</v>
      </c>
    </row>
    <row r="16" spans="1:6" x14ac:dyDescent="0.25">
      <c r="A16">
        <v>2020</v>
      </c>
      <c r="B16">
        <v>23</v>
      </c>
      <c r="C16">
        <v>121</v>
      </c>
      <c r="D16">
        <v>665</v>
      </c>
      <c r="E16">
        <v>1632</v>
      </c>
      <c r="F16">
        <v>2043</v>
      </c>
    </row>
    <row r="17" spans="1:6" x14ac:dyDescent="0.25">
      <c r="A17">
        <v>2021</v>
      </c>
      <c r="B17">
        <v>21</v>
      </c>
      <c r="C17">
        <v>217</v>
      </c>
      <c r="D17">
        <v>1342</v>
      </c>
      <c r="E17">
        <v>1468</v>
      </c>
      <c r="F17">
        <v>2382</v>
      </c>
    </row>
    <row r="18" spans="1:6" x14ac:dyDescent="0.25">
      <c r="A18">
        <v>2022</v>
      </c>
      <c r="B18">
        <v>26</v>
      </c>
      <c r="C18">
        <v>298</v>
      </c>
      <c r="D18">
        <v>1624</v>
      </c>
      <c r="E18">
        <v>1297</v>
      </c>
      <c r="F18">
        <v>2338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87"/>
  <sheetViews>
    <sheetView workbookViewId="0"/>
  </sheetViews>
  <sheetFormatPr defaultRowHeight="15" x14ac:dyDescent="0.25"/>
  <cols>
    <col min="1" max="1" width="49" customWidth="1"/>
    <col min="2" max="2" width="26" customWidth="1"/>
  </cols>
  <sheetData>
    <row r="1" spans="1:2" x14ac:dyDescent="0.25">
      <c r="A1" t="s">
        <v>27</v>
      </c>
    </row>
    <row r="2" spans="1:2" x14ac:dyDescent="0.25">
      <c r="A2" s="2" t="s">
        <v>210</v>
      </c>
      <c r="B2" s="2" t="s">
        <v>211</v>
      </c>
    </row>
    <row r="3" spans="1:2" x14ac:dyDescent="0.25">
      <c r="A3" t="s">
        <v>212</v>
      </c>
      <c r="B3">
        <v>59</v>
      </c>
    </row>
    <row r="4" spans="1:2" x14ac:dyDescent="0.25">
      <c r="A4" t="s">
        <v>213</v>
      </c>
      <c r="B4">
        <v>1</v>
      </c>
    </row>
    <row r="5" spans="1:2" x14ac:dyDescent="0.25">
      <c r="A5" t="s">
        <v>214</v>
      </c>
      <c r="B5">
        <v>0</v>
      </c>
    </row>
    <row r="6" spans="1:2" x14ac:dyDescent="0.25">
      <c r="A6" t="s">
        <v>215</v>
      </c>
      <c r="B6">
        <v>0</v>
      </c>
    </row>
    <row r="7" spans="1:2" x14ac:dyDescent="0.25">
      <c r="A7" t="s">
        <v>216</v>
      </c>
      <c r="B7">
        <v>0</v>
      </c>
    </row>
    <row r="8" spans="1:2" x14ac:dyDescent="0.25">
      <c r="A8" t="s">
        <v>217</v>
      </c>
      <c r="B8">
        <v>2</v>
      </c>
    </row>
    <row r="9" spans="1:2" x14ac:dyDescent="0.25">
      <c r="A9" t="s">
        <v>218</v>
      </c>
      <c r="B9">
        <v>0</v>
      </c>
    </row>
    <row r="10" spans="1:2" x14ac:dyDescent="0.25">
      <c r="A10" t="s">
        <v>219</v>
      </c>
      <c r="B10">
        <v>1</v>
      </c>
    </row>
    <row r="11" spans="1:2" x14ac:dyDescent="0.25">
      <c r="A11" t="s">
        <v>220</v>
      </c>
      <c r="B11">
        <v>0</v>
      </c>
    </row>
    <row r="12" spans="1:2" x14ac:dyDescent="0.25">
      <c r="A12" t="s">
        <v>221</v>
      </c>
      <c r="B12">
        <v>1</v>
      </c>
    </row>
    <row r="13" spans="1:2" x14ac:dyDescent="0.25">
      <c r="A13" t="s">
        <v>222</v>
      </c>
      <c r="B13">
        <v>2</v>
      </c>
    </row>
    <row r="14" spans="1:2" x14ac:dyDescent="0.25">
      <c r="A14" t="s">
        <v>223</v>
      </c>
      <c r="B14">
        <v>1</v>
      </c>
    </row>
    <row r="15" spans="1:2" x14ac:dyDescent="0.25">
      <c r="A15" t="s">
        <v>224</v>
      </c>
      <c r="B15">
        <v>1</v>
      </c>
    </row>
    <row r="16" spans="1:2" x14ac:dyDescent="0.25">
      <c r="A16" t="s">
        <v>225</v>
      </c>
      <c r="B16">
        <v>2</v>
      </c>
    </row>
    <row r="17" spans="1:2" x14ac:dyDescent="0.25">
      <c r="A17" t="s">
        <v>226</v>
      </c>
      <c r="B17">
        <v>1</v>
      </c>
    </row>
    <row r="18" spans="1:2" x14ac:dyDescent="0.25">
      <c r="A18" t="s">
        <v>227</v>
      </c>
      <c r="B18">
        <v>0</v>
      </c>
    </row>
    <row r="19" spans="1:2" x14ac:dyDescent="0.25">
      <c r="A19" t="s">
        <v>228</v>
      </c>
      <c r="B19">
        <v>4</v>
      </c>
    </row>
    <row r="20" spans="1:2" x14ac:dyDescent="0.25">
      <c r="A20" t="s">
        <v>229</v>
      </c>
      <c r="B20">
        <v>0</v>
      </c>
    </row>
    <row r="21" spans="1:2" x14ac:dyDescent="0.25">
      <c r="A21" t="s">
        <v>230</v>
      </c>
      <c r="B21">
        <v>1</v>
      </c>
    </row>
    <row r="22" spans="1:2" x14ac:dyDescent="0.25">
      <c r="A22" t="s">
        <v>231</v>
      </c>
      <c r="B22">
        <v>1</v>
      </c>
    </row>
    <row r="23" spans="1:2" x14ac:dyDescent="0.25">
      <c r="A23" t="s">
        <v>232</v>
      </c>
      <c r="B23">
        <v>0</v>
      </c>
    </row>
    <row r="24" spans="1:2" x14ac:dyDescent="0.25">
      <c r="A24" t="s">
        <v>233</v>
      </c>
      <c r="B24">
        <v>3</v>
      </c>
    </row>
    <row r="25" spans="1:2" x14ac:dyDescent="0.25">
      <c r="A25" t="s">
        <v>234</v>
      </c>
      <c r="B25">
        <v>1</v>
      </c>
    </row>
    <row r="26" spans="1:2" x14ac:dyDescent="0.25">
      <c r="A26" t="s">
        <v>235</v>
      </c>
      <c r="B26">
        <v>0</v>
      </c>
    </row>
    <row r="27" spans="1:2" x14ac:dyDescent="0.25">
      <c r="A27" t="s">
        <v>236</v>
      </c>
      <c r="B27">
        <v>1</v>
      </c>
    </row>
    <row r="28" spans="1:2" x14ac:dyDescent="0.25">
      <c r="A28" t="s">
        <v>237</v>
      </c>
      <c r="B28">
        <v>0</v>
      </c>
    </row>
    <row r="29" spans="1:2" x14ac:dyDescent="0.25">
      <c r="A29" t="s">
        <v>238</v>
      </c>
      <c r="B29">
        <v>0</v>
      </c>
    </row>
    <row r="30" spans="1:2" x14ac:dyDescent="0.25">
      <c r="A30" t="s">
        <v>239</v>
      </c>
      <c r="B30">
        <v>0</v>
      </c>
    </row>
    <row r="31" spans="1:2" x14ac:dyDescent="0.25">
      <c r="A31" t="s">
        <v>240</v>
      </c>
      <c r="B31">
        <v>0</v>
      </c>
    </row>
    <row r="32" spans="1:2" x14ac:dyDescent="0.25">
      <c r="A32" t="s">
        <v>241</v>
      </c>
      <c r="B32">
        <v>0</v>
      </c>
    </row>
    <row r="33" spans="1:2" x14ac:dyDescent="0.25">
      <c r="A33" t="s">
        <v>242</v>
      </c>
      <c r="B33">
        <v>0</v>
      </c>
    </row>
    <row r="34" spans="1:2" x14ac:dyDescent="0.25">
      <c r="A34" t="s">
        <v>243</v>
      </c>
      <c r="B34">
        <v>0</v>
      </c>
    </row>
    <row r="35" spans="1:2" x14ac:dyDescent="0.25">
      <c r="A35" t="s">
        <v>244</v>
      </c>
      <c r="B35">
        <v>0</v>
      </c>
    </row>
    <row r="36" spans="1:2" x14ac:dyDescent="0.25">
      <c r="A36" t="s">
        <v>245</v>
      </c>
      <c r="B36">
        <v>0</v>
      </c>
    </row>
    <row r="37" spans="1:2" x14ac:dyDescent="0.25">
      <c r="A37" t="s">
        <v>246</v>
      </c>
      <c r="B37">
        <v>0</v>
      </c>
    </row>
    <row r="38" spans="1:2" x14ac:dyDescent="0.25">
      <c r="A38" t="s">
        <v>247</v>
      </c>
      <c r="B38">
        <v>0</v>
      </c>
    </row>
    <row r="39" spans="1:2" x14ac:dyDescent="0.25">
      <c r="A39" t="s">
        <v>248</v>
      </c>
      <c r="B39">
        <v>0</v>
      </c>
    </row>
    <row r="40" spans="1:2" x14ac:dyDescent="0.25">
      <c r="A40" t="s">
        <v>249</v>
      </c>
      <c r="B40">
        <v>0</v>
      </c>
    </row>
    <row r="41" spans="1:2" x14ac:dyDescent="0.25">
      <c r="A41" t="s">
        <v>250</v>
      </c>
      <c r="B41">
        <v>0</v>
      </c>
    </row>
    <row r="42" spans="1:2" x14ac:dyDescent="0.25">
      <c r="A42" t="s">
        <v>251</v>
      </c>
      <c r="B42">
        <v>0</v>
      </c>
    </row>
    <row r="43" spans="1:2" x14ac:dyDescent="0.25">
      <c r="A43" t="s">
        <v>252</v>
      </c>
      <c r="B43">
        <v>0</v>
      </c>
    </row>
    <row r="44" spans="1:2" x14ac:dyDescent="0.25">
      <c r="A44" t="s">
        <v>253</v>
      </c>
      <c r="B44">
        <v>0</v>
      </c>
    </row>
    <row r="45" spans="1:2" x14ac:dyDescent="0.25">
      <c r="A45" t="s">
        <v>254</v>
      </c>
      <c r="B45">
        <v>0</v>
      </c>
    </row>
    <row r="46" spans="1:2" x14ac:dyDescent="0.25">
      <c r="A46" t="s">
        <v>255</v>
      </c>
      <c r="B46">
        <v>0</v>
      </c>
    </row>
    <row r="47" spans="1:2" x14ac:dyDescent="0.25">
      <c r="A47" t="s">
        <v>256</v>
      </c>
      <c r="B47">
        <v>0</v>
      </c>
    </row>
    <row r="48" spans="1:2" x14ac:dyDescent="0.25">
      <c r="A48" t="s">
        <v>257</v>
      </c>
      <c r="B48">
        <v>0</v>
      </c>
    </row>
    <row r="49" spans="1:2" x14ac:dyDescent="0.25">
      <c r="A49" t="s">
        <v>258</v>
      </c>
      <c r="B49">
        <v>0</v>
      </c>
    </row>
    <row r="50" spans="1:2" x14ac:dyDescent="0.25">
      <c r="A50" t="s">
        <v>259</v>
      </c>
      <c r="B50">
        <v>0</v>
      </c>
    </row>
    <row r="51" spans="1:2" x14ac:dyDescent="0.25">
      <c r="A51" t="s">
        <v>260</v>
      </c>
      <c r="B51">
        <v>0</v>
      </c>
    </row>
    <row r="52" spans="1:2" x14ac:dyDescent="0.25">
      <c r="A52" t="s">
        <v>261</v>
      </c>
      <c r="B52">
        <v>0</v>
      </c>
    </row>
    <row r="53" spans="1:2" x14ac:dyDescent="0.25">
      <c r="A53" t="s">
        <v>262</v>
      </c>
      <c r="B53">
        <v>0</v>
      </c>
    </row>
    <row r="54" spans="1:2" x14ac:dyDescent="0.25">
      <c r="A54" t="s">
        <v>263</v>
      </c>
      <c r="B54">
        <v>0</v>
      </c>
    </row>
    <row r="55" spans="1:2" x14ac:dyDescent="0.25">
      <c r="A55" t="s">
        <v>264</v>
      </c>
      <c r="B55">
        <v>0</v>
      </c>
    </row>
    <row r="56" spans="1:2" x14ac:dyDescent="0.25">
      <c r="A56" t="s">
        <v>265</v>
      </c>
      <c r="B56">
        <v>0</v>
      </c>
    </row>
    <row r="57" spans="1:2" x14ac:dyDescent="0.25">
      <c r="A57" t="s">
        <v>266</v>
      </c>
      <c r="B57">
        <v>0</v>
      </c>
    </row>
    <row r="58" spans="1:2" x14ac:dyDescent="0.25">
      <c r="A58" t="s">
        <v>267</v>
      </c>
      <c r="B58">
        <v>0</v>
      </c>
    </row>
    <row r="59" spans="1:2" x14ac:dyDescent="0.25">
      <c r="A59" t="s">
        <v>268</v>
      </c>
      <c r="B59">
        <v>0</v>
      </c>
    </row>
    <row r="60" spans="1:2" x14ac:dyDescent="0.25">
      <c r="A60" t="s">
        <v>269</v>
      </c>
      <c r="B60">
        <v>0</v>
      </c>
    </row>
    <row r="61" spans="1:2" x14ac:dyDescent="0.25">
      <c r="A61" t="s">
        <v>270</v>
      </c>
      <c r="B61">
        <v>0</v>
      </c>
    </row>
    <row r="62" spans="1:2" x14ac:dyDescent="0.25">
      <c r="A62" t="s">
        <v>271</v>
      </c>
      <c r="B62">
        <v>0</v>
      </c>
    </row>
    <row r="63" spans="1:2" x14ac:dyDescent="0.25">
      <c r="A63" t="s">
        <v>272</v>
      </c>
      <c r="B63">
        <v>0</v>
      </c>
    </row>
    <row r="64" spans="1:2" x14ac:dyDescent="0.25">
      <c r="A64" t="s">
        <v>273</v>
      </c>
      <c r="B64">
        <v>0</v>
      </c>
    </row>
    <row r="65" spans="1:2" x14ac:dyDescent="0.25">
      <c r="A65" t="s">
        <v>274</v>
      </c>
      <c r="B65">
        <v>0</v>
      </c>
    </row>
    <row r="66" spans="1:2" x14ac:dyDescent="0.25">
      <c r="A66" t="s">
        <v>275</v>
      </c>
      <c r="B66">
        <v>0</v>
      </c>
    </row>
    <row r="67" spans="1:2" x14ac:dyDescent="0.25">
      <c r="A67" t="s">
        <v>276</v>
      </c>
      <c r="B67">
        <v>0</v>
      </c>
    </row>
    <row r="68" spans="1:2" x14ac:dyDescent="0.25">
      <c r="A68" t="s">
        <v>277</v>
      </c>
      <c r="B68">
        <v>0</v>
      </c>
    </row>
    <row r="69" spans="1:2" x14ac:dyDescent="0.25">
      <c r="A69" t="s">
        <v>278</v>
      </c>
      <c r="B69">
        <v>0</v>
      </c>
    </row>
    <row r="70" spans="1:2" x14ac:dyDescent="0.25">
      <c r="A70" t="s">
        <v>279</v>
      </c>
      <c r="B70">
        <v>0</v>
      </c>
    </row>
    <row r="71" spans="1:2" x14ac:dyDescent="0.25">
      <c r="A71" t="s">
        <v>280</v>
      </c>
      <c r="B71">
        <v>0</v>
      </c>
    </row>
    <row r="72" spans="1:2" x14ac:dyDescent="0.25">
      <c r="A72" t="s">
        <v>281</v>
      </c>
      <c r="B72">
        <v>0</v>
      </c>
    </row>
    <row r="73" spans="1:2" x14ac:dyDescent="0.25">
      <c r="A73" t="s">
        <v>282</v>
      </c>
      <c r="B73">
        <v>0</v>
      </c>
    </row>
    <row r="74" spans="1:2" x14ac:dyDescent="0.25">
      <c r="A74" t="s">
        <v>283</v>
      </c>
      <c r="B74">
        <v>0</v>
      </c>
    </row>
    <row r="75" spans="1:2" x14ac:dyDescent="0.25">
      <c r="A75" t="s">
        <v>284</v>
      </c>
      <c r="B75">
        <v>0</v>
      </c>
    </row>
    <row r="76" spans="1:2" x14ac:dyDescent="0.25">
      <c r="A76" t="s">
        <v>285</v>
      </c>
      <c r="B76">
        <v>0</v>
      </c>
    </row>
    <row r="77" spans="1:2" x14ac:dyDescent="0.25">
      <c r="A77" t="s">
        <v>286</v>
      </c>
      <c r="B77">
        <v>0</v>
      </c>
    </row>
    <row r="78" spans="1:2" x14ac:dyDescent="0.25">
      <c r="A78" t="s">
        <v>287</v>
      </c>
      <c r="B78">
        <v>0</v>
      </c>
    </row>
    <row r="79" spans="1:2" x14ac:dyDescent="0.25">
      <c r="A79" t="s">
        <v>288</v>
      </c>
      <c r="B79">
        <v>0</v>
      </c>
    </row>
    <row r="80" spans="1:2" x14ac:dyDescent="0.25">
      <c r="A80" t="s">
        <v>289</v>
      </c>
      <c r="B80">
        <v>0</v>
      </c>
    </row>
    <row r="81" spans="1:2" x14ac:dyDescent="0.25">
      <c r="A81" t="s">
        <v>290</v>
      </c>
      <c r="B81">
        <v>0</v>
      </c>
    </row>
    <row r="82" spans="1:2" x14ac:dyDescent="0.25">
      <c r="A82" t="s">
        <v>291</v>
      </c>
      <c r="B82">
        <v>0</v>
      </c>
    </row>
    <row r="83" spans="1:2" x14ac:dyDescent="0.25">
      <c r="A83" t="s">
        <v>292</v>
      </c>
      <c r="B83">
        <v>0</v>
      </c>
    </row>
    <row r="84" spans="1:2" x14ac:dyDescent="0.25">
      <c r="A84" t="s">
        <v>293</v>
      </c>
      <c r="B84">
        <v>0</v>
      </c>
    </row>
    <row r="85" spans="1:2" x14ac:dyDescent="0.25">
      <c r="A85" t="s">
        <v>294</v>
      </c>
      <c r="B85">
        <v>0</v>
      </c>
    </row>
    <row r="86" spans="1:2" x14ac:dyDescent="0.25">
      <c r="A86" t="s">
        <v>295</v>
      </c>
      <c r="B86">
        <v>51</v>
      </c>
    </row>
    <row r="87" spans="1:2" x14ac:dyDescent="0.25">
      <c r="A87" t="s">
        <v>296</v>
      </c>
      <c r="B87">
        <v>2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5"/>
  <sheetViews>
    <sheetView workbookViewId="0"/>
  </sheetViews>
  <sheetFormatPr defaultRowHeight="15" x14ac:dyDescent="0.25"/>
  <cols>
    <col min="1" max="1" width="6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28</v>
      </c>
    </row>
    <row r="2" spans="1:18" x14ac:dyDescent="0.25">
      <c r="A2" s="2" t="s">
        <v>297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298</v>
      </c>
      <c r="B3">
        <v>45</v>
      </c>
      <c r="C3">
        <v>542</v>
      </c>
      <c r="D3">
        <v>3759</v>
      </c>
      <c r="E3">
        <v>7514</v>
      </c>
      <c r="F3">
        <v>11815</v>
      </c>
      <c r="G3">
        <v>17</v>
      </c>
      <c r="H3">
        <v>37</v>
      </c>
      <c r="I3">
        <v>317</v>
      </c>
      <c r="J3">
        <v>0</v>
      </c>
      <c r="K3">
        <v>20</v>
      </c>
      <c r="L3">
        <v>247</v>
      </c>
      <c r="M3">
        <v>9</v>
      </c>
      <c r="N3">
        <v>42</v>
      </c>
      <c r="O3">
        <v>160</v>
      </c>
      <c r="P3">
        <v>19</v>
      </c>
      <c r="Q3">
        <v>443</v>
      </c>
      <c r="R3">
        <v>11091</v>
      </c>
    </row>
    <row r="4" spans="1:18" x14ac:dyDescent="0.25">
      <c r="A4" t="s">
        <v>299</v>
      </c>
      <c r="B4">
        <v>0</v>
      </c>
      <c r="C4">
        <v>2</v>
      </c>
      <c r="D4">
        <v>13</v>
      </c>
      <c r="E4">
        <v>72</v>
      </c>
      <c r="F4">
        <v>87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0</v>
      </c>
      <c r="O4">
        <v>1</v>
      </c>
      <c r="P4">
        <v>0</v>
      </c>
      <c r="Q4">
        <v>2</v>
      </c>
      <c r="R4">
        <v>85</v>
      </c>
    </row>
    <row r="5" spans="1:18" x14ac:dyDescent="0.25">
      <c r="A5" t="s">
        <v>300</v>
      </c>
      <c r="B5">
        <v>0</v>
      </c>
      <c r="C5">
        <v>5</v>
      </c>
      <c r="D5">
        <v>39</v>
      </c>
      <c r="E5">
        <v>64</v>
      </c>
      <c r="F5">
        <v>108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5</v>
      </c>
      <c r="P5">
        <v>0</v>
      </c>
      <c r="Q5">
        <v>5</v>
      </c>
      <c r="R5">
        <v>102</v>
      </c>
    </row>
    <row r="6" spans="1:18" x14ac:dyDescent="0.25">
      <c r="A6" t="s">
        <v>301</v>
      </c>
      <c r="B6">
        <v>53</v>
      </c>
      <c r="C6">
        <v>329</v>
      </c>
      <c r="D6">
        <v>1825</v>
      </c>
      <c r="E6">
        <v>3059</v>
      </c>
      <c r="F6">
        <v>5213</v>
      </c>
      <c r="G6">
        <v>7</v>
      </c>
      <c r="H6">
        <v>24</v>
      </c>
      <c r="I6">
        <v>129</v>
      </c>
      <c r="J6">
        <v>1</v>
      </c>
      <c r="K6">
        <v>8</v>
      </c>
      <c r="L6">
        <v>73</v>
      </c>
      <c r="M6">
        <v>7</v>
      </c>
      <c r="N6">
        <v>52</v>
      </c>
      <c r="O6">
        <v>138</v>
      </c>
      <c r="P6">
        <v>38</v>
      </c>
      <c r="Q6">
        <v>245</v>
      </c>
      <c r="R6">
        <v>4873</v>
      </c>
    </row>
    <row r="7" spans="1:18" x14ac:dyDescent="0.25">
      <c r="A7" t="s">
        <v>302</v>
      </c>
      <c r="B7">
        <v>3</v>
      </c>
      <c r="C7">
        <v>27</v>
      </c>
      <c r="D7">
        <v>208</v>
      </c>
      <c r="E7">
        <v>471</v>
      </c>
      <c r="F7">
        <v>706</v>
      </c>
      <c r="G7">
        <v>0</v>
      </c>
      <c r="H7">
        <v>2</v>
      </c>
      <c r="I7">
        <v>5</v>
      </c>
      <c r="J7">
        <v>1</v>
      </c>
      <c r="K7">
        <v>0</v>
      </c>
      <c r="L7">
        <v>5</v>
      </c>
      <c r="M7">
        <v>0</v>
      </c>
      <c r="N7">
        <v>6</v>
      </c>
      <c r="O7">
        <v>14</v>
      </c>
      <c r="P7">
        <v>2</v>
      </c>
      <c r="Q7">
        <v>19</v>
      </c>
      <c r="R7">
        <v>682</v>
      </c>
    </row>
    <row r="8" spans="1:18" x14ac:dyDescent="0.25">
      <c r="A8" t="s">
        <v>303</v>
      </c>
      <c r="B8">
        <v>28</v>
      </c>
      <c r="C8">
        <v>166</v>
      </c>
      <c r="D8">
        <v>1008</v>
      </c>
      <c r="E8">
        <v>2598</v>
      </c>
      <c r="F8">
        <v>3772</v>
      </c>
      <c r="G8">
        <v>13</v>
      </c>
      <c r="H8">
        <v>12</v>
      </c>
      <c r="I8">
        <v>59</v>
      </c>
      <c r="J8">
        <v>3</v>
      </c>
      <c r="K8">
        <v>3</v>
      </c>
      <c r="L8">
        <v>46</v>
      </c>
      <c r="M8">
        <v>1</v>
      </c>
      <c r="N8">
        <v>20</v>
      </c>
      <c r="O8">
        <v>58</v>
      </c>
      <c r="P8">
        <v>11</v>
      </c>
      <c r="Q8">
        <v>131</v>
      </c>
      <c r="R8">
        <v>3609</v>
      </c>
    </row>
    <row r="9" spans="1:18" x14ac:dyDescent="0.25">
      <c r="A9" t="s">
        <v>304</v>
      </c>
      <c r="B9">
        <v>1</v>
      </c>
      <c r="C9">
        <v>10</v>
      </c>
      <c r="D9">
        <v>94</v>
      </c>
      <c r="E9">
        <v>291</v>
      </c>
      <c r="F9">
        <v>395</v>
      </c>
      <c r="G9">
        <v>1</v>
      </c>
      <c r="H9">
        <v>0</v>
      </c>
      <c r="I9">
        <v>5</v>
      </c>
      <c r="J9">
        <v>0</v>
      </c>
      <c r="K9">
        <v>0</v>
      </c>
      <c r="L9">
        <v>5</v>
      </c>
      <c r="M9">
        <v>0</v>
      </c>
      <c r="N9">
        <v>2</v>
      </c>
      <c r="O9">
        <v>8</v>
      </c>
      <c r="P9">
        <v>0</v>
      </c>
      <c r="Q9">
        <v>7</v>
      </c>
      <c r="R9">
        <v>377</v>
      </c>
    </row>
    <row r="10" spans="1:18" x14ac:dyDescent="0.25">
      <c r="A10" t="s">
        <v>305</v>
      </c>
      <c r="B10">
        <v>0</v>
      </c>
      <c r="C10">
        <v>24</v>
      </c>
      <c r="D10">
        <v>214</v>
      </c>
      <c r="E10">
        <v>704</v>
      </c>
      <c r="F10">
        <v>942</v>
      </c>
      <c r="G10">
        <v>0</v>
      </c>
      <c r="H10">
        <v>2</v>
      </c>
      <c r="I10">
        <v>4</v>
      </c>
      <c r="J10">
        <v>0</v>
      </c>
      <c r="K10">
        <v>0</v>
      </c>
      <c r="L10">
        <v>0</v>
      </c>
      <c r="M10">
        <v>0</v>
      </c>
      <c r="N10">
        <v>2</v>
      </c>
      <c r="O10">
        <v>13</v>
      </c>
      <c r="P10">
        <v>0</v>
      </c>
      <c r="Q10">
        <v>20</v>
      </c>
      <c r="R10">
        <v>925</v>
      </c>
    </row>
    <row r="11" spans="1:18" x14ac:dyDescent="0.25">
      <c r="A11" t="s">
        <v>306</v>
      </c>
      <c r="B11">
        <v>0</v>
      </c>
      <c r="C11">
        <v>5</v>
      </c>
      <c r="D11">
        <v>41</v>
      </c>
      <c r="E11">
        <v>163</v>
      </c>
      <c r="F11">
        <v>209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2</v>
      </c>
      <c r="P11">
        <v>0</v>
      </c>
      <c r="Q11">
        <v>5</v>
      </c>
      <c r="R11">
        <v>207</v>
      </c>
    </row>
    <row r="12" spans="1:18" x14ac:dyDescent="0.25">
      <c r="A12" t="s">
        <v>307</v>
      </c>
      <c r="B12">
        <v>0</v>
      </c>
      <c r="C12">
        <v>7</v>
      </c>
      <c r="D12">
        <v>97</v>
      </c>
      <c r="E12">
        <v>375</v>
      </c>
      <c r="F12">
        <v>479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2</v>
      </c>
      <c r="O12">
        <v>4</v>
      </c>
      <c r="P12">
        <v>0</v>
      </c>
      <c r="Q12">
        <v>5</v>
      </c>
      <c r="R12">
        <v>475</v>
      </c>
    </row>
    <row r="13" spans="1:18" x14ac:dyDescent="0.25">
      <c r="A13" t="s">
        <v>308</v>
      </c>
      <c r="B13">
        <v>1</v>
      </c>
      <c r="C13">
        <v>4</v>
      </c>
      <c r="D13">
        <v>19</v>
      </c>
      <c r="E13">
        <v>75</v>
      </c>
      <c r="F13">
        <v>98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4</v>
      </c>
      <c r="R13">
        <v>98</v>
      </c>
    </row>
    <row r="14" spans="1:18" x14ac:dyDescent="0.25">
      <c r="A14" t="s">
        <v>309</v>
      </c>
      <c r="B14">
        <v>0</v>
      </c>
      <c r="C14">
        <v>0</v>
      </c>
      <c r="D14">
        <v>2</v>
      </c>
      <c r="E14">
        <v>11</v>
      </c>
      <c r="F14">
        <v>13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13</v>
      </c>
    </row>
    <row r="15" spans="1:18" x14ac:dyDescent="0.25">
      <c r="A15" t="s">
        <v>310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8"/>
  <sheetViews>
    <sheetView workbookViewId="0">
      <selection activeCell="T8" sqref="T8"/>
    </sheetView>
  </sheetViews>
  <sheetFormatPr defaultRowHeight="15" x14ac:dyDescent="0.25"/>
  <cols>
    <col min="1" max="18" width="9.140625" customWidth="1"/>
  </cols>
  <sheetData>
    <row r="1" spans="1:18" x14ac:dyDescent="0.25">
      <c r="A1" t="s">
        <v>29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0</v>
      </c>
      <c r="C3">
        <v>4</v>
      </c>
      <c r="D3">
        <v>24</v>
      </c>
      <c r="E3">
        <v>44</v>
      </c>
      <c r="F3">
        <v>72</v>
      </c>
      <c r="G3">
        <v>0</v>
      </c>
      <c r="H3">
        <v>0</v>
      </c>
      <c r="I3">
        <v>1</v>
      </c>
      <c r="J3">
        <v>0</v>
      </c>
      <c r="K3">
        <v>1</v>
      </c>
      <c r="L3">
        <v>2</v>
      </c>
      <c r="M3">
        <v>0</v>
      </c>
      <c r="N3">
        <v>1</v>
      </c>
      <c r="O3">
        <v>1</v>
      </c>
      <c r="P3">
        <v>0</v>
      </c>
      <c r="Q3">
        <v>2</v>
      </c>
      <c r="R3">
        <v>68</v>
      </c>
    </row>
    <row r="4" spans="1:18" x14ac:dyDescent="0.25">
      <c r="A4">
        <v>2008</v>
      </c>
      <c r="B4">
        <v>0</v>
      </c>
      <c r="C4">
        <v>2</v>
      </c>
      <c r="D4">
        <v>20</v>
      </c>
      <c r="E4">
        <v>44</v>
      </c>
      <c r="F4">
        <v>66</v>
      </c>
      <c r="G4">
        <v>0</v>
      </c>
      <c r="H4">
        <v>0</v>
      </c>
      <c r="I4">
        <v>2</v>
      </c>
      <c r="J4">
        <v>0</v>
      </c>
      <c r="K4">
        <v>0</v>
      </c>
      <c r="L4">
        <v>3</v>
      </c>
      <c r="M4">
        <v>0</v>
      </c>
      <c r="N4">
        <v>0</v>
      </c>
      <c r="O4">
        <v>3</v>
      </c>
      <c r="P4">
        <v>0</v>
      </c>
      <c r="Q4">
        <v>2</v>
      </c>
      <c r="R4">
        <v>58</v>
      </c>
    </row>
    <row r="5" spans="1:18" x14ac:dyDescent="0.25">
      <c r="A5">
        <v>2009</v>
      </c>
      <c r="B5">
        <v>0</v>
      </c>
      <c r="C5">
        <v>3</v>
      </c>
      <c r="D5">
        <v>6</v>
      </c>
      <c r="E5">
        <v>29</v>
      </c>
      <c r="F5">
        <v>38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3</v>
      </c>
      <c r="R5">
        <v>37</v>
      </c>
    </row>
    <row r="6" spans="1:18" x14ac:dyDescent="0.25">
      <c r="A6">
        <v>2010</v>
      </c>
      <c r="B6">
        <v>0</v>
      </c>
      <c r="C6">
        <v>5</v>
      </c>
      <c r="D6">
        <v>33</v>
      </c>
      <c r="E6">
        <v>58</v>
      </c>
      <c r="F6">
        <v>96</v>
      </c>
      <c r="G6">
        <v>0</v>
      </c>
      <c r="H6">
        <v>0</v>
      </c>
      <c r="I6">
        <v>5</v>
      </c>
      <c r="J6">
        <v>0</v>
      </c>
      <c r="K6">
        <v>0</v>
      </c>
      <c r="L6">
        <v>5</v>
      </c>
      <c r="M6">
        <v>0</v>
      </c>
      <c r="N6">
        <v>1</v>
      </c>
      <c r="O6">
        <v>2</v>
      </c>
      <c r="P6">
        <v>0</v>
      </c>
      <c r="Q6">
        <v>4</v>
      </c>
      <c r="R6">
        <v>84</v>
      </c>
    </row>
    <row r="7" spans="1:18" x14ac:dyDescent="0.25">
      <c r="A7">
        <v>2011</v>
      </c>
      <c r="B7">
        <v>0</v>
      </c>
      <c r="C7">
        <v>6</v>
      </c>
      <c r="D7">
        <v>35</v>
      </c>
      <c r="E7">
        <v>67</v>
      </c>
      <c r="F7">
        <v>108</v>
      </c>
      <c r="G7">
        <v>0</v>
      </c>
      <c r="H7">
        <v>0</v>
      </c>
      <c r="I7">
        <v>2</v>
      </c>
      <c r="J7">
        <v>0</v>
      </c>
      <c r="K7">
        <v>0</v>
      </c>
      <c r="L7">
        <v>4</v>
      </c>
      <c r="M7">
        <v>0</v>
      </c>
      <c r="N7">
        <v>2</v>
      </c>
      <c r="O7">
        <v>5</v>
      </c>
      <c r="P7">
        <v>0</v>
      </c>
      <c r="Q7">
        <v>4</v>
      </c>
      <c r="R7">
        <v>97</v>
      </c>
    </row>
    <row r="8" spans="1:18" x14ac:dyDescent="0.25">
      <c r="A8">
        <v>2012</v>
      </c>
      <c r="B8">
        <v>0</v>
      </c>
      <c r="C8">
        <v>2</v>
      </c>
      <c r="D8">
        <v>19</v>
      </c>
      <c r="E8">
        <v>65</v>
      </c>
      <c r="F8">
        <v>86</v>
      </c>
      <c r="G8">
        <v>0</v>
      </c>
      <c r="H8">
        <v>1</v>
      </c>
      <c r="I8">
        <v>5</v>
      </c>
      <c r="J8">
        <v>0</v>
      </c>
      <c r="K8">
        <v>0</v>
      </c>
      <c r="L8">
        <v>5</v>
      </c>
      <c r="M8">
        <v>0</v>
      </c>
      <c r="N8">
        <v>0</v>
      </c>
      <c r="O8">
        <v>1</v>
      </c>
      <c r="P8">
        <v>0</v>
      </c>
      <c r="Q8">
        <v>1</v>
      </c>
      <c r="R8">
        <v>75</v>
      </c>
    </row>
    <row r="9" spans="1:18" x14ac:dyDescent="0.25">
      <c r="A9">
        <v>2013</v>
      </c>
      <c r="B9">
        <v>0</v>
      </c>
      <c r="C9">
        <v>3</v>
      </c>
      <c r="D9">
        <v>17</v>
      </c>
      <c r="E9">
        <v>62</v>
      </c>
      <c r="F9">
        <v>82</v>
      </c>
      <c r="G9">
        <v>0</v>
      </c>
      <c r="H9">
        <v>1</v>
      </c>
      <c r="I9">
        <v>1</v>
      </c>
      <c r="J9">
        <v>0</v>
      </c>
      <c r="K9">
        <v>0</v>
      </c>
      <c r="L9">
        <v>1</v>
      </c>
      <c r="M9">
        <v>0</v>
      </c>
      <c r="N9">
        <v>1</v>
      </c>
      <c r="O9">
        <v>5</v>
      </c>
      <c r="P9">
        <v>0</v>
      </c>
      <c r="Q9">
        <v>1</v>
      </c>
      <c r="R9">
        <v>75</v>
      </c>
    </row>
    <row r="10" spans="1:18" x14ac:dyDescent="0.25">
      <c r="A10">
        <v>2014</v>
      </c>
      <c r="B10">
        <v>0</v>
      </c>
      <c r="C10">
        <v>1</v>
      </c>
      <c r="D10">
        <v>19</v>
      </c>
      <c r="E10">
        <v>87</v>
      </c>
      <c r="F10">
        <v>107</v>
      </c>
      <c r="G10">
        <v>0</v>
      </c>
      <c r="H10">
        <v>0</v>
      </c>
      <c r="I10">
        <v>1</v>
      </c>
      <c r="J10">
        <v>0</v>
      </c>
      <c r="K10">
        <v>0</v>
      </c>
      <c r="L10">
        <v>1</v>
      </c>
      <c r="M10">
        <v>0</v>
      </c>
      <c r="N10">
        <v>0</v>
      </c>
      <c r="O10">
        <v>3</v>
      </c>
      <c r="P10">
        <v>0</v>
      </c>
      <c r="Q10">
        <v>1</v>
      </c>
      <c r="R10">
        <v>102</v>
      </c>
    </row>
    <row r="11" spans="1:18" x14ac:dyDescent="0.25">
      <c r="A11">
        <v>2015</v>
      </c>
      <c r="B11">
        <v>0</v>
      </c>
      <c r="C11">
        <v>2</v>
      </c>
      <c r="D11">
        <v>4</v>
      </c>
      <c r="E11">
        <v>42</v>
      </c>
      <c r="F11">
        <v>48</v>
      </c>
      <c r="G11">
        <v>0</v>
      </c>
      <c r="H11">
        <v>0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2</v>
      </c>
      <c r="R11">
        <v>45</v>
      </c>
    </row>
    <row r="12" spans="1:18" x14ac:dyDescent="0.25">
      <c r="A12">
        <v>2016</v>
      </c>
      <c r="B12">
        <v>0</v>
      </c>
      <c r="C12">
        <v>0</v>
      </c>
      <c r="D12">
        <v>11</v>
      </c>
      <c r="E12">
        <v>63</v>
      </c>
      <c r="F12">
        <v>74</v>
      </c>
      <c r="G12">
        <v>0</v>
      </c>
      <c r="H12">
        <v>0</v>
      </c>
      <c r="I12">
        <v>1</v>
      </c>
      <c r="J12">
        <v>0</v>
      </c>
      <c r="K12">
        <v>0</v>
      </c>
      <c r="L12">
        <v>4</v>
      </c>
      <c r="M12">
        <v>0</v>
      </c>
      <c r="N12">
        <v>0</v>
      </c>
      <c r="O12">
        <v>1</v>
      </c>
      <c r="P12">
        <v>0</v>
      </c>
      <c r="Q12">
        <v>0</v>
      </c>
      <c r="R12">
        <v>68</v>
      </c>
    </row>
    <row r="13" spans="1:18" x14ac:dyDescent="0.25">
      <c r="A13">
        <v>2017</v>
      </c>
      <c r="B13">
        <v>0</v>
      </c>
      <c r="C13">
        <v>2</v>
      </c>
      <c r="D13">
        <v>20</v>
      </c>
      <c r="E13">
        <v>58</v>
      </c>
      <c r="F13">
        <v>80</v>
      </c>
      <c r="G13">
        <v>0</v>
      </c>
      <c r="H13">
        <v>0</v>
      </c>
      <c r="I13">
        <v>1</v>
      </c>
      <c r="J13">
        <v>0</v>
      </c>
      <c r="K13">
        <v>1</v>
      </c>
      <c r="L13">
        <v>4</v>
      </c>
      <c r="M13">
        <v>0</v>
      </c>
      <c r="N13">
        <v>0</v>
      </c>
      <c r="O13">
        <v>2</v>
      </c>
      <c r="P13">
        <v>0</v>
      </c>
      <c r="Q13">
        <v>1</v>
      </c>
      <c r="R13">
        <v>73</v>
      </c>
    </row>
    <row r="14" spans="1:18" x14ac:dyDescent="0.25">
      <c r="A14">
        <v>2018</v>
      </c>
      <c r="B14">
        <v>1</v>
      </c>
      <c r="C14">
        <v>3</v>
      </c>
      <c r="D14">
        <v>18</v>
      </c>
      <c r="E14">
        <v>54</v>
      </c>
      <c r="F14">
        <v>75</v>
      </c>
      <c r="G14">
        <v>1</v>
      </c>
      <c r="H14">
        <v>0</v>
      </c>
      <c r="I14">
        <v>2</v>
      </c>
      <c r="J14">
        <v>0</v>
      </c>
      <c r="K14">
        <v>0</v>
      </c>
      <c r="L14">
        <v>1</v>
      </c>
      <c r="M14">
        <v>0</v>
      </c>
      <c r="N14">
        <v>0</v>
      </c>
      <c r="O14">
        <v>2</v>
      </c>
      <c r="P14">
        <v>0</v>
      </c>
      <c r="Q14">
        <v>3</v>
      </c>
      <c r="R14">
        <v>70</v>
      </c>
    </row>
    <row r="15" spans="1:18" x14ac:dyDescent="0.25">
      <c r="A15">
        <v>2019</v>
      </c>
      <c r="B15">
        <v>0</v>
      </c>
      <c r="C15">
        <v>5</v>
      </c>
      <c r="D15">
        <v>19</v>
      </c>
      <c r="E15">
        <v>66</v>
      </c>
      <c r="F15">
        <v>90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1</v>
      </c>
      <c r="O15">
        <v>1</v>
      </c>
      <c r="P15">
        <v>0</v>
      </c>
      <c r="Q15">
        <v>4</v>
      </c>
      <c r="R15">
        <v>88</v>
      </c>
    </row>
    <row r="16" spans="1:18" x14ac:dyDescent="0.25">
      <c r="A16">
        <v>2020</v>
      </c>
      <c r="B16">
        <v>0</v>
      </c>
      <c r="C16">
        <v>2</v>
      </c>
      <c r="D16">
        <v>24</v>
      </c>
      <c r="E16">
        <v>53</v>
      </c>
      <c r="F16">
        <v>79</v>
      </c>
      <c r="G16">
        <v>0</v>
      </c>
      <c r="H16">
        <v>0</v>
      </c>
      <c r="I16">
        <v>1</v>
      </c>
      <c r="J16">
        <v>0</v>
      </c>
      <c r="K16">
        <v>0</v>
      </c>
      <c r="L16">
        <v>2</v>
      </c>
      <c r="M16">
        <v>0</v>
      </c>
      <c r="N16">
        <v>1</v>
      </c>
      <c r="O16">
        <v>2</v>
      </c>
      <c r="P16">
        <v>0</v>
      </c>
      <c r="Q16">
        <v>1</v>
      </c>
      <c r="R16">
        <v>74</v>
      </c>
    </row>
    <row r="17" spans="1:18" x14ac:dyDescent="0.25">
      <c r="A17">
        <v>2021</v>
      </c>
      <c r="B17">
        <v>0</v>
      </c>
      <c r="C17">
        <v>14</v>
      </c>
      <c r="D17">
        <v>98</v>
      </c>
      <c r="E17">
        <v>108</v>
      </c>
      <c r="F17">
        <v>220</v>
      </c>
      <c r="G17">
        <v>0</v>
      </c>
      <c r="H17">
        <v>0</v>
      </c>
      <c r="I17">
        <v>1</v>
      </c>
      <c r="J17">
        <v>0</v>
      </c>
      <c r="K17">
        <v>0</v>
      </c>
      <c r="L17">
        <v>9</v>
      </c>
      <c r="M17">
        <v>0</v>
      </c>
      <c r="N17">
        <v>1</v>
      </c>
      <c r="O17">
        <v>7</v>
      </c>
      <c r="P17">
        <v>0</v>
      </c>
      <c r="Q17">
        <v>13</v>
      </c>
      <c r="R17">
        <v>203</v>
      </c>
    </row>
    <row r="18" spans="1:18" x14ac:dyDescent="0.25">
      <c r="A18">
        <v>2022</v>
      </c>
      <c r="B18">
        <v>3</v>
      </c>
      <c r="C18">
        <v>27</v>
      </c>
      <c r="D18">
        <v>130</v>
      </c>
      <c r="E18">
        <v>104</v>
      </c>
      <c r="F18">
        <v>261</v>
      </c>
      <c r="G18">
        <v>0</v>
      </c>
      <c r="H18">
        <v>3</v>
      </c>
      <c r="I18">
        <v>13</v>
      </c>
      <c r="J18">
        <v>0</v>
      </c>
      <c r="K18">
        <v>3</v>
      </c>
      <c r="L18">
        <v>11</v>
      </c>
      <c r="M18">
        <v>0</v>
      </c>
      <c r="N18">
        <v>5</v>
      </c>
      <c r="O18">
        <v>10</v>
      </c>
      <c r="P18">
        <v>3</v>
      </c>
      <c r="Q18">
        <v>16</v>
      </c>
      <c r="R18">
        <v>227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7"/>
  <sheetViews>
    <sheetView workbookViewId="0"/>
  </sheetViews>
  <sheetFormatPr defaultRowHeight="15" x14ac:dyDescent="0.25"/>
  <cols>
    <col min="1" max="1" width="67" customWidth="1"/>
    <col min="2" max="2" width="15" customWidth="1"/>
  </cols>
  <sheetData>
    <row r="1" spans="1:2" x14ac:dyDescent="0.25">
      <c r="A1" t="s">
        <v>30</v>
      </c>
    </row>
    <row r="2" spans="1:2" x14ac:dyDescent="0.25">
      <c r="A2" s="2" t="s">
        <v>311</v>
      </c>
      <c r="B2" s="2" t="s">
        <v>312</v>
      </c>
    </row>
    <row r="3" spans="1:2" x14ac:dyDescent="0.25">
      <c r="A3" t="s">
        <v>313</v>
      </c>
      <c r="B3">
        <v>13</v>
      </c>
    </row>
    <row r="4" spans="1:2" x14ac:dyDescent="0.25">
      <c r="A4" t="s">
        <v>43</v>
      </c>
      <c r="B4">
        <v>544</v>
      </c>
    </row>
    <row r="5" spans="1:2" x14ac:dyDescent="0.25">
      <c r="A5" t="s">
        <v>42</v>
      </c>
      <c r="B5">
        <v>311</v>
      </c>
    </row>
    <row r="6" spans="1:2" x14ac:dyDescent="0.25">
      <c r="A6" t="s">
        <v>314</v>
      </c>
      <c r="B6">
        <v>368</v>
      </c>
    </row>
    <row r="7" spans="1:2" x14ac:dyDescent="0.25">
      <c r="A7" t="s">
        <v>315</v>
      </c>
      <c r="B7">
        <v>103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9"/>
  <sheetViews>
    <sheetView workbookViewId="0"/>
  </sheetViews>
  <sheetFormatPr defaultRowHeight="15" x14ac:dyDescent="0.25"/>
  <cols>
    <col min="1" max="1" width="41" customWidth="1"/>
    <col min="2" max="2" width="14" customWidth="1"/>
    <col min="3" max="3" width="28" customWidth="1"/>
    <col min="4" max="4" width="26" customWidth="1"/>
    <col min="5" max="5" width="36" customWidth="1"/>
  </cols>
  <sheetData>
    <row r="1" spans="1:5" x14ac:dyDescent="0.25">
      <c r="A1" t="s">
        <v>31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317</v>
      </c>
    </row>
    <row r="3" spans="1:5" x14ac:dyDescent="0.25">
      <c r="A3" t="s">
        <v>318</v>
      </c>
      <c r="B3">
        <v>0</v>
      </c>
      <c r="C3">
        <v>1</v>
      </c>
      <c r="D3">
        <v>109</v>
      </c>
      <c r="E3">
        <v>207</v>
      </c>
    </row>
    <row r="4" spans="1:5" x14ac:dyDescent="0.25">
      <c r="A4" t="s">
        <v>319</v>
      </c>
      <c r="B4">
        <v>2</v>
      </c>
      <c r="C4">
        <v>31</v>
      </c>
      <c r="D4">
        <v>377</v>
      </c>
      <c r="E4">
        <v>712</v>
      </c>
    </row>
    <row r="5" spans="1:5" x14ac:dyDescent="0.25">
      <c r="A5" t="s">
        <v>320</v>
      </c>
      <c r="B5">
        <v>25</v>
      </c>
      <c r="C5">
        <v>214</v>
      </c>
      <c r="D5">
        <v>1756</v>
      </c>
      <c r="E5">
        <v>3035</v>
      </c>
    </row>
    <row r="6" spans="1:5" x14ac:dyDescent="0.25">
      <c r="A6" t="s">
        <v>321</v>
      </c>
      <c r="B6">
        <v>40</v>
      </c>
      <c r="C6">
        <v>409</v>
      </c>
      <c r="D6">
        <v>2770</v>
      </c>
      <c r="E6">
        <v>6054</v>
      </c>
    </row>
    <row r="7" spans="1:5" x14ac:dyDescent="0.25">
      <c r="A7" t="s">
        <v>322</v>
      </c>
      <c r="B7">
        <v>30</v>
      </c>
      <c r="C7">
        <v>277</v>
      </c>
      <c r="D7">
        <v>1566</v>
      </c>
      <c r="E7">
        <v>3944</v>
      </c>
    </row>
    <row r="8" spans="1:5" x14ac:dyDescent="0.25">
      <c r="A8" t="s">
        <v>323</v>
      </c>
      <c r="B8">
        <v>16</v>
      </c>
      <c r="C8">
        <v>118</v>
      </c>
      <c r="D8">
        <v>409</v>
      </c>
      <c r="E8">
        <v>915</v>
      </c>
    </row>
    <row r="9" spans="1:5" x14ac:dyDescent="0.25">
      <c r="A9" t="s">
        <v>324</v>
      </c>
      <c r="B9">
        <v>18</v>
      </c>
      <c r="C9">
        <v>64</v>
      </c>
      <c r="D9">
        <v>257</v>
      </c>
      <c r="E9">
        <v>383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9"/>
  <sheetViews>
    <sheetView workbookViewId="0"/>
  </sheetViews>
  <sheetFormatPr defaultRowHeight="15" x14ac:dyDescent="0.25"/>
  <cols>
    <col min="1" max="1" width="57" customWidth="1"/>
    <col min="2" max="2" width="14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32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47</v>
      </c>
    </row>
    <row r="3" spans="1:5" x14ac:dyDescent="0.25">
      <c r="A3" t="s">
        <v>318</v>
      </c>
      <c r="B3">
        <v>0</v>
      </c>
      <c r="C3">
        <v>0</v>
      </c>
      <c r="D3">
        <v>6</v>
      </c>
      <c r="E3">
        <v>5</v>
      </c>
    </row>
    <row r="4" spans="1:5" x14ac:dyDescent="0.25">
      <c r="A4" t="s">
        <v>319</v>
      </c>
      <c r="B4">
        <v>0</v>
      </c>
      <c r="C4">
        <v>2</v>
      </c>
      <c r="D4">
        <v>12</v>
      </c>
      <c r="E4">
        <v>13</v>
      </c>
    </row>
    <row r="5" spans="1:5" x14ac:dyDescent="0.25">
      <c r="A5" t="s">
        <v>320</v>
      </c>
      <c r="B5">
        <v>10</v>
      </c>
      <c r="C5">
        <v>43</v>
      </c>
      <c r="D5">
        <v>141</v>
      </c>
      <c r="E5">
        <v>102</v>
      </c>
    </row>
    <row r="6" spans="1:5" x14ac:dyDescent="0.25">
      <c r="A6" t="s">
        <v>321</v>
      </c>
      <c r="B6">
        <v>14</v>
      </c>
      <c r="C6">
        <v>66</v>
      </c>
      <c r="D6">
        <v>239</v>
      </c>
      <c r="E6">
        <v>238</v>
      </c>
    </row>
    <row r="7" spans="1:5" x14ac:dyDescent="0.25">
      <c r="A7" t="s">
        <v>322</v>
      </c>
      <c r="B7">
        <v>10</v>
      </c>
      <c r="C7">
        <v>25</v>
      </c>
      <c r="D7">
        <v>83</v>
      </c>
      <c r="E7">
        <v>127</v>
      </c>
    </row>
    <row r="8" spans="1:5" x14ac:dyDescent="0.25">
      <c r="A8" t="s">
        <v>323</v>
      </c>
      <c r="B8">
        <v>2</v>
      </c>
      <c r="C8">
        <v>7</v>
      </c>
      <c r="D8">
        <v>16</v>
      </c>
      <c r="E8">
        <v>21</v>
      </c>
    </row>
    <row r="9" spans="1:5" x14ac:dyDescent="0.25">
      <c r="A9" t="s">
        <v>324</v>
      </c>
      <c r="B9">
        <v>1</v>
      </c>
      <c r="C9">
        <v>0</v>
      </c>
      <c r="D9">
        <v>6</v>
      </c>
      <c r="E9">
        <v>3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9"/>
  <sheetViews>
    <sheetView workbookViewId="0"/>
  </sheetViews>
  <sheetFormatPr defaultRowHeight="15" x14ac:dyDescent="0.25"/>
  <cols>
    <col min="1" max="1" width="54" customWidth="1"/>
    <col min="2" max="2" width="14" customWidth="1"/>
    <col min="3" max="3" width="28" customWidth="1"/>
    <col min="4" max="4" width="26" customWidth="1"/>
    <col min="5" max="5" width="29" customWidth="1"/>
  </cols>
  <sheetData>
    <row r="1" spans="1:5" x14ac:dyDescent="0.25">
      <c r="A1" t="s">
        <v>33</v>
      </c>
    </row>
    <row r="2" spans="1:5" x14ac:dyDescent="0.25">
      <c r="A2" s="2" t="s">
        <v>316</v>
      </c>
      <c r="B2" s="2" t="s">
        <v>44</v>
      </c>
      <c r="C2" s="2" t="s">
        <v>45</v>
      </c>
      <c r="D2" s="2" t="s">
        <v>46</v>
      </c>
      <c r="E2" s="2" t="s">
        <v>47</v>
      </c>
    </row>
    <row r="3" spans="1:5" x14ac:dyDescent="0.25">
      <c r="A3" t="s">
        <v>318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319</v>
      </c>
      <c r="B4">
        <v>1</v>
      </c>
      <c r="C4">
        <v>1</v>
      </c>
      <c r="D4">
        <v>5</v>
      </c>
      <c r="E4">
        <v>4</v>
      </c>
    </row>
    <row r="5" spans="1:5" x14ac:dyDescent="0.25">
      <c r="A5" t="s">
        <v>320</v>
      </c>
      <c r="B5">
        <v>8</v>
      </c>
      <c r="C5">
        <v>8</v>
      </c>
      <c r="D5">
        <v>23</v>
      </c>
      <c r="E5">
        <v>24</v>
      </c>
    </row>
    <row r="6" spans="1:5" x14ac:dyDescent="0.25">
      <c r="A6" t="s">
        <v>321</v>
      </c>
      <c r="B6">
        <v>18</v>
      </c>
      <c r="C6">
        <v>13</v>
      </c>
      <c r="D6">
        <v>41</v>
      </c>
      <c r="E6">
        <v>51</v>
      </c>
    </row>
    <row r="7" spans="1:5" x14ac:dyDescent="0.25">
      <c r="A7" t="s">
        <v>322</v>
      </c>
      <c r="B7">
        <v>10</v>
      </c>
      <c r="C7">
        <v>5</v>
      </c>
      <c r="D7">
        <v>18</v>
      </c>
      <c r="E7">
        <v>37</v>
      </c>
    </row>
    <row r="8" spans="1:5" x14ac:dyDescent="0.25">
      <c r="A8" t="s">
        <v>323</v>
      </c>
      <c r="B8">
        <v>10</v>
      </c>
      <c r="C8">
        <v>2</v>
      </c>
      <c r="D8">
        <v>2</v>
      </c>
      <c r="E8">
        <v>6</v>
      </c>
    </row>
    <row r="9" spans="1:5" x14ac:dyDescent="0.25">
      <c r="A9" t="s">
        <v>324</v>
      </c>
      <c r="B9">
        <v>3</v>
      </c>
      <c r="C9">
        <v>0</v>
      </c>
      <c r="D9">
        <v>0</v>
      </c>
      <c r="E9">
        <v>2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18"/>
  <sheetViews>
    <sheetView workbookViewId="0"/>
  </sheetViews>
  <sheetFormatPr defaultRowHeight="15" x14ac:dyDescent="0.25"/>
  <cols>
    <col min="1" max="1" width="7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325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0</v>
      </c>
      <c r="C3">
        <v>5</v>
      </c>
      <c r="D3">
        <v>25</v>
      </c>
      <c r="E3">
        <v>86</v>
      </c>
      <c r="F3">
        <v>116</v>
      </c>
      <c r="G3">
        <v>0</v>
      </c>
      <c r="H3">
        <v>0</v>
      </c>
      <c r="I3">
        <v>1</v>
      </c>
      <c r="J3">
        <v>0</v>
      </c>
      <c r="K3">
        <v>0</v>
      </c>
      <c r="L3">
        <v>1</v>
      </c>
      <c r="M3">
        <v>0</v>
      </c>
      <c r="N3">
        <v>0</v>
      </c>
      <c r="O3">
        <v>1</v>
      </c>
      <c r="P3">
        <v>0</v>
      </c>
      <c r="Q3">
        <v>5</v>
      </c>
      <c r="R3">
        <v>113</v>
      </c>
    </row>
    <row r="4" spans="1:18" x14ac:dyDescent="0.25">
      <c r="A4">
        <v>2008</v>
      </c>
      <c r="B4">
        <v>2</v>
      </c>
      <c r="C4">
        <v>3</v>
      </c>
      <c r="D4">
        <v>14</v>
      </c>
      <c r="E4">
        <v>49</v>
      </c>
      <c r="F4">
        <v>66</v>
      </c>
      <c r="G4">
        <v>2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3</v>
      </c>
      <c r="P4">
        <v>0</v>
      </c>
      <c r="Q4">
        <v>3</v>
      </c>
      <c r="R4">
        <v>61</v>
      </c>
    </row>
    <row r="5" spans="1:18" x14ac:dyDescent="0.25">
      <c r="A5">
        <v>2009</v>
      </c>
      <c r="B5">
        <v>0</v>
      </c>
      <c r="C5">
        <v>5</v>
      </c>
      <c r="D5">
        <v>22</v>
      </c>
      <c r="E5">
        <v>63</v>
      </c>
      <c r="F5">
        <v>90</v>
      </c>
      <c r="G5">
        <v>0</v>
      </c>
      <c r="H5">
        <v>0</v>
      </c>
      <c r="I5">
        <v>2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5</v>
      </c>
      <c r="R5">
        <v>87</v>
      </c>
    </row>
    <row r="6" spans="1:18" x14ac:dyDescent="0.25">
      <c r="A6">
        <v>2010</v>
      </c>
      <c r="B6">
        <v>3</v>
      </c>
      <c r="C6">
        <v>1</v>
      </c>
      <c r="D6">
        <v>13</v>
      </c>
      <c r="E6">
        <v>63</v>
      </c>
      <c r="F6">
        <v>77</v>
      </c>
      <c r="G6">
        <v>3</v>
      </c>
      <c r="H6">
        <v>0</v>
      </c>
      <c r="I6">
        <v>1</v>
      </c>
      <c r="J6">
        <v>0</v>
      </c>
      <c r="K6">
        <v>0</v>
      </c>
      <c r="L6">
        <v>1</v>
      </c>
      <c r="M6">
        <v>0</v>
      </c>
      <c r="N6">
        <v>1</v>
      </c>
      <c r="O6">
        <v>3</v>
      </c>
      <c r="P6">
        <v>0</v>
      </c>
      <c r="Q6">
        <v>0</v>
      </c>
      <c r="R6">
        <v>72</v>
      </c>
    </row>
    <row r="7" spans="1:18" x14ac:dyDescent="0.25">
      <c r="A7">
        <v>2011</v>
      </c>
      <c r="B7">
        <v>2</v>
      </c>
      <c r="C7">
        <v>2</v>
      </c>
      <c r="D7">
        <v>31</v>
      </c>
      <c r="E7">
        <v>102</v>
      </c>
      <c r="F7">
        <v>135</v>
      </c>
      <c r="G7">
        <v>1</v>
      </c>
      <c r="H7">
        <v>0</v>
      </c>
      <c r="I7">
        <v>3</v>
      </c>
      <c r="J7">
        <v>0</v>
      </c>
      <c r="K7">
        <v>0</v>
      </c>
      <c r="L7">
        <v>3</v>
      </c>
      <c r="M7">
        <v>0</v>
      </c>
      <c r="N7">
        <v>0</v>
      </c>
      <c r="O7">
        <v>1</v>
      </c>
      <c r="P7">
        <v>1</v>
      </c>
      <c r="Q7">
        <v>2</v>
      </c>
      <c r="R7">
        <v>128</v>
      </c>
    </row>
    <row r="8" spans="1:18" x14ac:dyDescent="0.25">
      <c r="A8">
        <v>2012</v>
      </c>
      <c r="B8">
        <v>1</v>
      </c>
      <c r="C8">
        <v>3</v>
      </c>
      <c r="D8">
        <v>30</v>
      </c>
      <c r="E8">
        <v>125</v>
      </c>
      <c r="F8">
        <v>158</v>
      </c>
      <c r="G8">
        <v>0</v>
      </c>
      <c r="H8">
        <v>1</v>
      </c>
      <c r="I8">
        <v>4</v>
      </c>
      <c r="J8">
        <v>0</v>
      </c>
      <c r="K8">
        <v>0</v>
      </c>
      <c r="L8">
        <v>4</v>
      </c>
      <c r="M8">
        <v>0</v>
      </c>
      <c r="N8">
        <v>0</v>
      </c>
      <c r="O8">
        <v>3</v>
      </c>
      <c r="P8">
        <v>1</v>
      </c>
      <c r="Q8">
        <v>2</v>
      </c>
      <c r="R8">
        <v>147</v>
      </c>
    </row>
    <row r="9" spans="1:18" x14ac:dyDescent="0.25">
      <c r="A9">
        <v>2013</v>
      </c>
      <c r="B9">
        <v>4</v>
      </c>
      <c r="C9">
        <v>1</v>
      </c>
      <c r="D9">
        <v>45</v>
      </c>
      <c r="E9">
        <v>96</v>
      </c>
      <c r="F9">
        <v>142</v>
      </c>
      <c r="G9">
        <v>3</v>
      </c>
      <c r="H9">
        <v>1</v>
      </c>
      <c r="I9">
        <v>7</v>
      </c>
      <c r="J9">
        <v>0</v>
      </c>
      <c r="K9">
        <v>0</v>
      </c>
      <c r="L9">
        <v>3</v>
      </c>
      <c r="M9">
        <v>0</v>
      </c>
      <c r="N9">
        <v>0</v>
      </c>
      <c r="O9">
        <v>2</v>
      </c>
      <c r="P9">
        <v>1</v>
      </c>
      <c r="Q9">
        <v>0</v>
      </c>
      <c r="R9">
        <v>130</v>
      </c>
    </row>
    <row r="10" spans="1:18" x14ac:dyDescent="0.25">
      <c r="A10">
        <v>2014</v>
      </c>
      <c r="B10">
        <v>0</v>
      </c>
      <c r="C10">
        <v>4</v>
      </c>
      <c r="D10">
        <v>29</v>
      </c>
      <c r="E10">
        <v>102</v>
      </c>
      <c r="F10">
        <v>135</v>
      </c>
      <c r="G10">
        <v>0</v>
      </c>
      <c r="H10">
        <v>1</v>
      </c>
      <c r="I10">
        <v>2</v>
      </c>
      <c r="J10">
        <v>0</v>
      </c>
      <c r="K10">
        <v>0</v>
      </c>
      <c r="L10">
        <v>2</v>
      </c>
      <c r="M10">
        <v>0</v>
      </c>
      <c r="N10">
        <v>0</v>
      </c>
      <c r="O10">
        <v>3</v>
      </c>
      <c r="P10">
        <v>0</v>
      </c>
      <c r="Q10">
        <v>3</v>
      </c>
      <c r="R10">
        <v>128</v>
      </c>
    </row>
    <row r="11" spans="1:18" x14ac:dyDescent="0.25">
      <c r="A11">
        <v>2015</v>
      </c>
      <c r="B11">
        <v>0</v>
      </c>
      <c r="C11">
        <v>3</v>
      </c>
      <c r="D11">
        <v>41</v>
      </c>
      <c r="E11">
        <v>127</v>
      </c>
      <c r="F11">
        <v>171</v>
      </c>
      <c r="G11">
        <v>0</v>
      </c>
      <c r="H11">
        <v>0</v>
      </c>
      <c r="I11">
        <v>3</v>
      </c>
      <c r="J11">
        <v>0</v>
      </c>
      <c r="K11">
        <v>0</v>
      </c>
      <c r="L11">
        <v>0</v>
      </c>
      <c r="M11">
        <v>0</v>
      </c>
      <c r="N11">
        <v>0</v>
      </c>
      <c r="O11">
        <v>3</v>
      </c>
      <c r="P11">
        <v>0</v>
      </c>
      <c r="Q11">
        <v>3</v>
      </c>
      <c r="R11">
        <v>165</v>
      </c>
    </row>
    <row r="12" spans="1:18" x14ac:dyDescent="0.25">
      <c r="A12">
        <v>2016</v>
      </c>
      <c r="B12">
        <v>0</v>
      </c>
      <c r="C12">
        <v>2</v>
      </c>
      <c r="D12">
        <v>32</v>
      </c>
      <c r="E12">
        <v>153</v>
      </c>
      <c r="F12">
        <v>187</v>
      </c>
      <c r="G12">
        <v>0</v>
      </c>
      <c r="H12">
        <v>1</v>
      </c>
      <c r="I12">
        <v>7</v>
      </c>
      <c r="J12">
        <v>0</v>
      </c>
      <c r="K12">
        <v>0</v>
      </c>
      <c r="L12">
        <v>1</v>
      </c>
      <c r="M12">
        <v>0</v>
      </c>
      <c r="N12">
        <v>0</v>
      </c>
      <c r="O12">
        <v>2</v>
      </c>
      <c r="P12">
        <v>0</v>
      </c>
      <c r="Q12">
        <v>1</v>
      </c>
      <c r="R12">
        <v>177</v>
      </c>
    </row>
    <row r="13" spans="1:18" x14ac:dyDescent="0.25">
      <c r="A13">
        <v>2017</v>
      </c>
      <c r="B13">
        <v>1</v>
      </c>
      <c r="C13">
        <v>3</v>
      </c>
      <c r="D13">
        <v>32</v>
      </c>
      <c r="E13">
        <v>143</v>
      </c>
      <c r="F13">
        <v>178</v>
      </c>
      <c r="G13">
        <v>1</v>
      </c>
      <c r="H13">
        <v>1</v>
      </c>
      <c r="I13">
        <v>3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2</v>
      </c>
      <c r="R13">
        <v>174</v>
      </c>
    </row>
    <row r="14" spans="1:18" x14ac:dyDescent="0.25">
      <c r="A14">
        <v>2018</v>
      </c>
      <c r="B14">
        <v>1</v>
      </c>
      <c r="C14">
        <v>2</v>
      </c>
      <c r="D14">
        <v>36</v>
      </c>
      <c r="E14">
        <v>143</v>
      </c>
      <c r="F14">
        <v>181</v>
      </c>
      <c r="G14">
        <v>1</v>
      </c>
      <c r="H14">
        <v>0</v>
      </c>
      <c r="I14">
        <v>3</v>
      </c>
      <c r="J14">
        <v>0</v>
      </c>
      <c r="K14">
        <v>0</v>
      </c>
      <c r="L14">
        <v>1</v>
      </c>
      <c r="M14">
        <v>0</v>
      </c>
      <c r="N14">
        <v>0</v>
      </c>
      <c r="O14">
        <v>1</v>
      </c>
      <c r="P14">
        <v>0</v>
      </c>
      <c r="Q14">
        <v>2</v>
      </c>
      <c r="R14">
        <v>176</v>
      </c>
    </row>
    <row r="15" spans="1:18" x14ac:dyDescent="0.25">
      <c r="A15">
        <v>2019</v>
      </c>
      <c r="B15">
        <v>2</v>
      </c>
      <c r="C15">
        <v>6</v>
      </c>
      <c r="D15">
        <v>31</v>
      </c>
      <c r="E15">
        <v>148</v>
      </c>
      <c r="F15">
        <v>185</v>
      </c>
      <c r="G15">
        <v>2</v>
      </c>
      <c r="H15">
        <v>0</v>
      </c>
      <c r="I15">
        <v>3</v>
      </c>
      <c r="J15">
        <v>0</v>
      </c>
      <c r="K15">
        <v>0</v>
      </c>
      <c r="L15">
        <v>0</v>
      </c>
      <c r="M15">
        <v>0</v>
      </c>
      <c r="N15">
        <v>1</v>
      </c>
      <c r="O15">
        <v>1</v>
      </c>
      <c r="P15">
        <v>0</v>
      </c>
      <c r="Q15">
        <v>5</v>
      </c>
      <c r="R15">
        <v>181</v>
      </c>
    </row>
    <row r="16" spans="1:18" x14ac:dyDescent="0.25">
      <c r="A16">
        <v>2020</v>
      </c>
      <c r="B16">
        <v>0</v>
      </c>
      <c r="C16">
        <v>2</v>
      </c>
      <c r="D16">
        <v>25</v>
      </c>
      <c r="E16">
        <v>92</v>
      </c>
      <c r="F16">
        <v>119</v>
      </c>
      <c r="G16">
        <v>0</v>
      </c>
      <c r="H16">
        <v>0</v>
      </c>
      <c r="I16">
        <v>4</v>
      </c>
      <c r="J16">
        <v>0</v>
      </c>
      <c r="K16">
        <v>0</v>
      </c>
      <c r="L16">
        <v>2</v>
      </c>
      <c r="M16">
        <v>0</v>
      </c>
      <c r="N16">
        <v>0</v>
      </c>
      <c r="O16">
        <v>3</v>
      </c>
      <c r="P16">
        <v>0</v>
      </c>
      <c r="Q16">
        <v>2</v>
      </c>
      <c r="R16">
        <v>110</v>
      </c>
    </row>
    <row r="17" spans="1:18" x14ac:dyDescent="0.25">
      <c r="A17">
        <v>2021</v>
      </c>
      <c r="B17">
        <v>2</v>
      </c>
      <c r="C17">
        <v>12</v>
      </c>
      <c r="D17">
        <v>114</v>
      </c>
      <c r="E17">
        <v>131</v>
      </c>
      <c r="F17">
        <v>257</v>
      </c>
      <c r="G17">
        <v>1</v>
      </c>
      <c r="H17">
        <v>0</v>
      </c>
      <c r="I17">
        <v>1</v>
      </c>
      <c r="J17">
        <v>0</v>
      </c>
      <c r="K17">
        <v>0</v>
      </c>
      <c r="L17">
        <v>2</v>
      </c>
      <c r="M17">
        <v>0</v>
      </c>
      <c r="N17">
        <v>1</v>
      </c>
      <c r="O17">
        <v>7</v>
      </c>
      <c r="P17">
        <v>1</v>
      </c>
      <c r="Q17">
        <v>11</v>
      </c>
      <c r="R17">
        <v>247</v>
      </c>
    </row>
    <row r="18" spans="1:18" x14ac:dyDescent="0.25">
      <c r="A18">
        <v>2022</v>
      </c>
      <c r="B18">
        <v>3</v>
      </c>
      <c r="C18">
        <v>15</v>
      </c>
      <c r="D18">
        <v>142</v>
      </c>
      <c r="E18">
        <v>124</v>
      </c>
      <c r="F18">
        <v>281</v>
      </c>
      <c r="G18">
        <v>3</v>
      </c>
      <c r="H18">
        <v>2</v>
      </c>
      <c r="I18">
        <v>5</v>
      </c>
      <c r="J18">
        <v>0</v>
      </c>
      <c r="K18">
        <v>3</v>
      </c>
      <c r="L18">
        <v>7</v>
      </c>
      <c r="M18">
        <v>0</v>
      </c>
      <c r="N18">
        <v>1</v>
      </c>
      <c r="O18">
        <v>3</v>
      </c>
      <c r="P18">
        <v>0</v>
      </c>
      <c r="Q18">
        <v>9</v>
      </c>
      <c r="R18">
        <v>266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workbookViewId="0">
      <selection activeCell="M21" sqref="M21"/>
    </sheetView>
  </sheetViews>
  <sheetFormatPr defaultColWidth="6.85546875" defaultRowHeight="15" x14ac:dyDescent="0.25"/>
  <sheetData>
    <row r="1" spans="1:18" x14ac:dyDescent="0.25">
      <c r="A1" t="s">
        <v>9</v>
      </c>
    </row>
    <row r="2" spans="1:18" x14ac:dyDescent="0.25">
      <c r="A2" s="2" t="s">
        <v>38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>
        <v>2007</v>
      </c>
      <c r="B3">
        <v>27</v>
      </c>
      <c r="C3">
        <v>191</v>
      </c>
      <c r="D3">
        <v>936</v>
      </c>
      <c r="E3">
        <v>2376</v>
      </c>
      <c r="F3">
        <v>3503</v>
      </c>
      <c r="G3">
        <v>5</v>
      </c>
      <c r="H3">
        <v>13</v>
      </c>
      <c r="I3">
        <v>55</v>
      </c>
      <c r="J3">
        <v>2</v>
      </c>
      <c r="K3">
        <v>3</v>
      </c>
      <c r="L3">
        <v>61</v>
      </c>
      <c r="M3">
        <v>4</v>
      </c>
      <c r="N3">
        <v>14</v>
      </c>
      <c r="O3">
        <v>56</v>
      </c>
      <c r="P3">
        <v>16</v>
      </c>
      <c r="Q3">
        <v>161</v>
      </c>
      <c r="R3">
        <v>3331</v>
      </c>
    </row>
    <row r="4" spans="1:18" x14ac:dyDescent="0.25">
      <c r="A4">
        <v>2008</v>
      </c>
      <c r="B4">
        <v>27</v>
      </c>
      <c r="C4">
        <v>97</v>
      </c>
      <c r="D4">
        <v>770</v>
      </c>
      <c r="E4">
        <v>2418</v>
      </c>
      <c r="F4">
        <v>3285</v>
      </c>
      <c r="G4">
        <v>5</v>
      </c>
      <c r="H4">
        <v>10</v>
      </c>
      <c r="I4">
        <v>62</v>
      </c>
      <c r="J4">
        <v>2</v>
      </c>
      <c r="K4">
        <v>6</v>
      </c>
      <c r="L4">
        <v>67</v>
      </c>
      <c r="M4">
        <v>2</v>
      </c>
      <c r="N4">
        <v>5</v>
      </c>
      <c r="O4">
        <v>74</v>
      </c>
      <c r="P4">
        <v>18</v>
      </c>
      <c r="Q4">
        <v>76</v>
      </c>
      <c r="R4">
        <v>3082</v>
      </c>
    </row>
    <row r="5" spans="1:18" x14ac:dyDescent="0.25">
      <c r="A5">
        <v>2009</v>
      </c>
      <c r="B5">
        <v>20</v>
      </c>
      <c r="C5">
        <v>117</v>
      </c>
      <c r="D5">
        <v>730</v>
      </c>
      <c r="E5">
        <v>2493</v>
      </c>
      <c r="F5">
        <v>3340</v>
      </c>
      <c r="G5">
        <v>3</v>
      </c>
      <c r="H5">
        <v>13</v>
      </c>
      <c r="I5">
        <v>72</v>
      </c>
      <c r="J5">
        <v>0</v>
      </c>
      <c r="K5">
        <v>7</v>
      </c>
      <c r="L5">
        <v>69</v>
      </c>
      <c r="M5">
        <v>3</v>
      </c>
      <c r="N5">
        <v>12</v>
      </c>
      <c r="O5">
        <v>70</v>
      </c>
      <c r="P5">
        <v>14</v>
      </c>
      <c r="Q5">
        <v>85</v>
      </c>
      <c r="R5">
        <v>3129</v>
      </c>
    </row>
    <row r="6" spans="1:18" x14ac:dyDescent="0.25">
      <c r="A6">
        <v>2010</v>
      </c>
      <c r="B6">
        <v>11</v>
      </c>
      <c r="C6">
        <v>142</v>
      </c>
      <c r="D6">
        <v>847</v>
      </c>
      <c r="E6">
        <v>3042</v>
      </c>
      <c r="F6">
        <v>4031</v>
      </c>
      <c r="G6">
        <v>6</v>
      </c>
      <c r="H6">
        <v>9</v>
      </c>
      <c r="I6">
        <v>90</v>
      </c>
      <c r="J6">
        <v>0</v>
      </c>
      <c r="K6">
        <v>4</v>
      </c>
      <c r="L6">
        <v>91</v>
      </c>
      <c r="M6">
        <v>0</v>
      </c>
      <c r="N6">
        <v>16</v>
      </c>
      <c r="O6">
        <v>66</v>
      </c>
      <c r="P6">
        <v>5</v>
      </c>
      <c r="Q6">
        <v>113</v>
      </c>
      <c r="R6">
        <v>3783</v>
      </c>
    </row>
    <row r="7" spans="1:18" x14ac:dyDescent="0.25">
      <c r="A7">
        <v>2011</v>
      </c>
      <c r="B7">
        <v>13</v>
      </c>
      <c r="C7">
        <v>164</v>
      </c>
      <c r="D7">
        <v>1006</v>
      </c>
      <c r="E7">
        <v>3802</v>
      </c>
      <c r="F7">
        <v>4972</v>
      </c>
      <c r="G7">
        <v>5</v>
      </c>
      <c r="H7">
        <v>10</v>
      </c>
      <c r="I7">
        <v>83</v>
      </c>
      <c r="J7">
        <v>2</v>
      </c>
      <c r="K7">
        <v>6</v>
      </c>
      <c r="L7">
        <v>104</v>
      </c>
      <c r="M7">
        <v>2</v>
      </c>
      <c r="N7">
        <v>18</v>
      </c>
      <c r="O7">
        <v>96</v>
      </c>
      <c r="P7">
        <v>4</v>
      </c>
      <c r="Q7">
        <v>130</v>
      </c>
      <c r="R7">
        <v>4689</v>
      </c>
    </row>
    <row r="8" spans="1:18" x14ac:dyDescent="0.25">
      <c r="A8">
        <v>2012</v>
      </c>
      <c r="B8">
        <v>19</v>
      </c>
      <c r="C8">
        <v>156</v>
      </c>
      <c r="D8">
        <v>1050</v>
      </c>
      <c r="E8">
        <v>3966</v>
      </c>
      <c r="F8">
        <v>5172</v>
      </c>
      <c r="G8">
        <v>5</v>
      </c>
      <c r="H8">
        <v>18</v>
      </c>
      <c r="I8">
        <v>138</v>
      </c>
      <c r="J8">
        <v>1</v>
      </c>
      <c r="K8">
        <v>7</v>
      </c>
      <c r="L8">
        <v>128</v>
      </c>
      <c r="M8">
        <v>6</v>
      </c>
      <c r="N8">
        <v>16</v>
      </c>
      <c r="O8">
        <v>104</v>
      </c>
      <c r="P8">
        <v>7</v>
      </c>
      <c r="Q8">
        <v>115</v>
      </c>
      <c r="R8">
        <v>4800</v>
      </c>
    </row>
    <row r="9" spans="1:18" x14ac:dyDescent="0.25">
      <c r="A9">
        <v>2013</v>
      </c>
      <c r="B9">
        <v>21</v>
      </c>
      <c r="C9">
        <v>143</v>
      </c>
      <c r="D9">
        <v>955</v>
      </c>
      <c r="E9">
        <v>3260</v>
      </c>
      <c r="F9">
        <v>4358</v>
      </c>
      <c r="G9">
        <v>8</v>
      </c>
      <c r="H9">
        <v>7</v>
      </c>
      <c r="I9">
        <v>94</v>
      </c>
      <c r="J9">
        <v>0</v>
      </c>
      <c r="K9">
        <v>7</v>
      </c>
      <c r="L9">
        <v>80</v>
      </c>
      <c r="M9">
        <v>3</v>
      </c>
      <c r="N9">
        <v>20</v>
      </c>
      <c r="O9">
        <v>105</v>
      </c>
      <c r="P9">
        <v>10</v>
      </c>
      <c r="Q9">
        <v>109</v>
      </c>
      <c r="R9">
        <v>4079</v>
      </c>
    </row>
    <row r="10" spans="1:18" x14ac:dyDescent="0.25">
      <c r="A10">
        <v>2014</v>
      </c>
      <c r="B10">
        <v>16</v>
      </c>
      <c r="C10">
        <v>131</v>
      </c>
      <c r="D10">
        <v>959</v>
      </c>
      <c r="E10">
        <v>3648</v>
      </c>
      <c r="F10">
        <v>4738</v>
      </c>
      <c r="G10">
        <v>5</v>
      </c>
      <c r="H10">
        <v>8</v>
      </c>
      <c r="I10">
        <v>103</v>
      </c>
      <c r="J10">
        <v>1</v>
      </c>
      <c r="K10">
        <v>5</v>
      </c>
      <c r="L10">
        <v>115</v>
      </c>
      <c r="M10">
        <v>3</v>
      </c>
      <c r="N10">
        <v>9</v>
      </c>
      <c r="O10">
        <v>72</v>
      </c>
      <c r="P10">
        <v>7</v>
      </c>
      <c r="Q10">
        <v>109</v>
      </c>
      <c r="R10">
        <v>4448</v>
      </c>
    </row>
    <row r="11" spans="1:18" x14ac:dyDescent="0.25">
      <c r="A11">
        <v>2015</v>
      </c>
      <c r="B11">
        <v>28</v>
      </c>
      <c r="C11">
        <v>181</v>
      </c>
      <c r="D11">
        <v>1119</v>
      </c>
      <c r="E11">
        <v>4497</v>
      </c>
      <c r="F11">
        <v>5797</v>
      </c>
      <c r="G11">
        <v>9</v>
      </c>
      <c r="H11">
        <v>14</v>
      </c>
      <c r="I11">
        <v>124</v>
      </c>
      <c r="J11">
        <v>0</v>
      </c>
      <c r="K11">
        <v>7</v>
      </c>
      <c r="L11">
        <v>110</v>
      </c>
      <c r="M11">
        <v>8</v>
      </c>
      <c r="N11">
        <v>19</v>
      </c>
      <c r="O11">
        <v>91</v>
      </c>
      <c r="P11">
        <v>11</v>
      </c>
      <c r="Q11">
        <v>141</v>
      </c>
      <c r="R11">
        <v>5471</v>
      </c>
    </row>
    <row r="12" spans="1:18" x14ac:dyDescent="0.25">
      <c r="A12">
        <v>2016</v>
      </c>
      <c r="B12">
        <v>30</v>
      </c>
      <c r="C12">
        <v>175</v>
      </c>
      <c r="D12">
        <v>1099</v>
      </c>
      <c r="E12">
        <v>4809</v>
      </c>
      <c r="F12">
        <v>6083</v>
      </c>
      <c r="G12">
        <v>7</v>
      </c>
      <c r="H12">
        <v>17</v>
      </c>
      <c r="I12">
        <v>147</v>
      </c>
      <c r="J12">
        <v>0</v>
      </c>
      <c r="K12">
        <v>4</v>
      </c>
      <c r="L12">
        <v>99</v>
      </c>
      <c r="M12">
        <v>3</v>
      </c>
      <c r="N12">
        <v>18</v>
      </c>
      <c r="O12">
        <v>96</v>
      </c>
      <c r="P12">
        <v>20</v>
      </c>
      <c r="Q12">
        <v>136</v>
      </c>
      <c r="R12">
        <v>5741</v>
      </c>
    </row>
    <row r="13" spans="1:18" x14ac:dyDescent="0.25">
      <c r="A13">
        <v>2017</v>
      </c>
      <c r="B13">
        <v>21</v>
      </c>
      <c r="C13">
        <v>163</v>
      </c>
      <c r="D13">
        <v>1200</v>
      </c>
      <c r="E13">
        <v>4227</v>
      </c>
      <c r="F13">
        <v>5590</v>
      </c>
      <c r="G13">
        <v>9</v>
      </c>
      <c r="H13">
        <v>9</v>
      </c>
      <c r="I13">
        <v>117</v>
      </c>
      <c r="J13">
        <v>0</v>
      </c>
      <c r="K13">
        <v>7</v>
      </c>
      <c r="L13">
        <v>85</v>
      </c>
      <c r="M13">
        <v>2</v>
      </c>
      <c r="N13">
        <v>19</v>
      </c>
      <c r="O13">
        <v>75</v>
      </c>
      <c r="P13">
        <v>10</v>
      </c>
      <c r="Q13">
        <v>128</v>
      </c>
      <c r="R13">
        <v>5313</v>
      </c>
    </row>
    <row r="14" spans="1:18" x14ac:dyDescent="0.25">
      <c r="A14">
        <v>2018</v>
      </c>
      <c r="B14">
        <v>27</v>
      </c>
      <c r="C14">
        <v>192</v>
      </c>
      <c r="D14">
        <v>1214</v>
      </c>
      <c r="E14">
        <v>4107</v>
      </c>
      <c r="F14">
        <v>5513</v>
      </c>
      <c r="G14">
        <v>11</v>
      </c>
      <c r="H14">
        <v>13</v>
      </c>
      <c r="I14">
        <v>116</v>
      </c>
      <c r="J14">
        <v>1</v>
      </c>
      <c r="K14">
        <v>8</v>
      </c>
      <c r="L14">
        <v>107</v>
      </c>
      <c r="M14">
        <v>5</v>
      </c>
      <c r="N14">
        <v>27</v>
      </c>
      <c r="O14">
        <v>96</v>
      </c>
      <c r="P14">
        <v>10</v>
      </c>
      <c r="Q14">
        <v>144</v>
      </c>
      <c r="R14">
        <v>5194</v>
      </c>
    </row>
    <row r="15" spans="1:18" x14ac:dyDescent="0.25">
      <c r="A15">
        <v>2019</v>
      </c>
      <c r="B15">
        <v>31</v>
      </c>
      <c r="C15">
        <v>194</v>
      </c>
      <c r="D15">
        <v>1047</v>
      </c>
      <c r="E15">
        <v>3959</v>
      </c>
      <c r="F15">
        <v>5200</v>
      </c>
      <c r="G15">
        <v>7</v>
      </c>
      <c r="H15">
        <v>9</v>
      </c>
      <c r="I15">
        <v>113</v>
      </c>
      <c r="J15">
        <v>2</v>
      </c>
      <c r="K15">
        <v>5</v>
      </c>
      <c r="L15">
        <v>79</v>
      </c>
      <c r="M15">
        <v>2</v>
      </c>
      <c r="N15">
        <v>31</v>
      </c>
      <c r="O15">
        <v>93</v>
      </c>
      <c r="P15">
        <v>20</v>
      </c>
      <c r="Q15">
        <v>149</v>
      </c>
      <c r="R15">
        <v>4915</v>
      </c>
    </row>
    <row r="16" spans="1:18" x14ac:dyDescent="0.25">
      <c r="A16">
        <v>2020</v>
      </c>
      <c r="B16">
        <v>23</v>
      </c>
      <c r="C16">
        <v>136</v>
      </c>
      <c r="D16">
        <v>845</v>
      </c>
      <c r="E16">
        <v>2471</v>
      </c>
      <c r="F16">
        <v>3452</v>
      </c>
      <c r="G16">
        <v>6</v>
      </c>
      <c r="H16">
        <v>15</v>
      </c>
      <c r="I16">
        <v>97</v>
      </c>
      <c r="J16">
        <v>0</v>
      </c>
      <c r="K16">
        <v>1</v>
      </c>
      <c r="L16">
        <v>53</v>
      </c>
      <c r="M16">
        <v>3</v>
      </c>
      <c r="N16">
        <v>14</v>
      </c>
      <c r="O16">
        <v>58</v>
      </c>
      <c r="P16">
        <v>14</v>
      </c>
      <c r="Q16">
        <v>106</v>
      </c>
      <c r="R16">
        <v>3244</v>
      </c>
    </row>
    <row r="17" spans="1:18" x14ac:dyDescent="0.25">
      <c r="A17">
        <v>2021</v>
      </c>
      <c r="B17">
        <v>21</v>
      </c>
      <c r="C17">
        <v>249</v>
      </c>
      <c r="D17">
        <v>1894</v>
      </c>
      <c r="E17">
        <v>2525</v>
      </c>
      <c r="F17">
        <v>4668</v>
      </c>
      <c r="G17">
        <v>6</v>
      </c>
      <c r="H17">
        <v>14</v>
      </c>
      <c r="I17">
        <v>96</v>
      </c>
      <c r="J17">
        <v>0</v>
      </c>
      <c r="K17">
        <v>5</v>
      </c>
      <c r="L17">
        <v>64</v>
      </c>
      <c r="M17">
        <v>3</v>
      </c>
      <c r="N17">
        <v>23</v>
      </c>
      <c r="O17">
        <v>81</v>
      </c>
      <c r="P17">
        <v>12</v>
      </c>
      <c r="Q17">
        <v>207</v>
      </c>
      <c r="R17">
        <v>4427</v>
      </c>
    </row>
    <row r="18" spans="1:18" x14ac:dyDescent="0.25">
      <c r="A18">
        <v>2022</v>
      </c>
      <c r="B18">
        <v>29</v>
      </c>
      <c r="C18">
        <v>350</v>
      </c>
      <c r="D18">
        <v>2319</v>
      </c>
      <c r="E18">
        <v>2335</v>
      </c>
      <c r="F18">
        <v>5004</v>
      </c>
      <c r="G18">
        <v>9</v>
      </c>
      <c r="H18">
        <v>26</v>
      </c>
      <c r="I18">
        <v>98</v>
      </c>
      <c r="J18">
        <v>2</v>
      </c>
      <c r="K18">
        <v>12</v>
      </c>
      <c r="L18">
        <v>74</v>
      </c>
      <c r="M18">
        <v>4</v>
      </c>
      <c r="N18">
        <v>31</v>
      </c>
      <c r="O18">
        <v>75</v>
      </c>
      <c r="P18">
        <v>14</v>
      </c>
      <c r="Q18">
        <v>280</v>
      </c>
      <c r="R18">
        <v>4757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"/>
  <sheetViews>
    <sheetView workbookViewId="0"/>
  </sheetViews>
  <sheetFormatPr defaultRowHeight="15" x14ac:dyDescent="0.25"/>
  <cols>
    <col min="1" max="1" width="61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10</v>
      </c>
    </row>
    <row r="2" spans="1:18" x14ac:dyDescent="0.25">
      <c r="A2" s="2" t="s">
        <v>61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62</v>
      </c>
      <c r="B3">
        <v>4</v>
      </c>
      <c r="C3">
        <v>24</v>
      </c>
      <c r="D3">
        <v>85</v>
      </c>
      <c r="E3">
        <v>109</v>
      </c>
      <c r="F3">
        <v>218</v>
      </c>
      <c r="G3">
        <v>0</v>
      </c>
      <c r="H3">
        <v>1</v>
      </c>
      <c r="I3">
        <v>3</v>
      </c>
      <c r="J3">
        <v>0</v>
      </c>
      <c r="K3">
        <v>0</v>
      </c>
      <c r="L3">
        <v>1</v>
      </c>
      <c r="M3">
        <v>0</v>
      </c>
      <c r="N3">
        <v>0</v>
      </c>
      <c r="O3">
        <v>6</v>
      </c>
      <c r="P3">
        <v>4</v>
      </c>
      <c r="Q3">
        <v>23</v>
      </c>
      <c r="R3">
        <v>208</v>
      </c>
    </row>
    <row r="4" spans="1:18" x14ac:dyDescent="0.25">
      <c r="A4" t="s">
        <v>63</v>
      </c>
      <c r="B4">
        <v>4</v>
      </c>
      <c r="C4">
        <v>28</v>
      </c>
      <c r="D4">
        <v>79</v>
      </c>
      <c r="E4">
        <v>80</v>
      </c>
      <c r="F4">
        <v>187</v>
      </c>
      <c r="G4">
        <v>3</v>
      </c>
      <c r="H4">
        <v>1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27</v>
      </c>
      <c r="R4">
        <v>186</v>
      </c>
    </row>
    <row r="5" spans="1:18" x14ac:dyDescent="0.25">
      <c r="A5" t="s">
        <v>64</v>
      </c>
      <c r="B5">
        <v>4</v>
      </c>
      <c r="C5">
        <v>21</v>
      </c>
      <c r="D5">
        <v>81</v>
      </c>
      <c r="E5">
        <v>86</v>
      </c>
      <c r="F5">
        <v>188</v>
      </c>
      <c r="G5">
        <v>1</v>
      </c>
      <c r="H5">
        <v>0</v>
      </c>
      <c r="I5">
        <v>4</v>
      </c>
      <c r="J5">
        <v>0</v>
      </c>
      <c r="K5">
        <v>0</v>
      </c>
      <c r="L5">
        <v>2</v>
      </c>
      <c r="M5">
        <v>0</v>
      </c>
      <c r="N5">
        <v>1</v>
      </c>
      <c r="O5">
        <v>3</v>
      </c>
      <c r="P5">
        <v>3</v>
      </c>
      <c r="Q5">
        <v>20</v>
      </c>
      <c r="R5">
        <v>179</v>
      </c>
    </row>
    <row r="6" spans="1:18" x14ac:dyDescent="0.25">
      <c r="A6" t="s">
        <v>65</v>
      </c>
      <c r="B6">
        <v>3</v>
      </c>
      <c r="C6">
        <v>4</v>
      </c>
      <c r="D6">
        <v>40</v>
      </c>
      <c r="E6">
        <v>48</v>
      </c>
      <c r="F6">
        <v>92</v>
      </c>
      <c r="G6">
        <v>1</v>
      </c>
      <c r="H6">
        <v>1</v>
      </c>
      <c r="I6">
        <v>2</v>
      </c>
      <c r="J6">
        <v>0</v>
      </c>
      <c r="K6">
        <v>0</v>
      </c>
      <c r="L6">
        <v>0</v>
      </c>
      <c r="M6">
        <v>0</v>
      </c>
      <c r="N6">
        <v>1</v>
      </c>
      <c r="O6">
        <v>3</v>
      </c>
      <c r="P6">
        <v>2</v>
      </c>
      <c r="Q6">
        <v>2</v>
      </c>
      <c r="R6">
        <v>87</v>
      </c>
    </row>
    <row r="7" spans="1:18" x14ac:dyDescent="0.25">
      <c r="A7" t="s">
        <v>66</v>
      </c>
      <c r="B7">
        <v>2</v>
      </c>
      <c r="C7">
        <v>16</v>
      </c>
      <c r="D7">
        <v>49</v>
      </c>
      <c r="E7">
        <v>86</v>
      </c>
      <c r="F7">
        <v>151</v>
      </c>
      <c r="G7">
        <v>1</v>
      </c>
      <c r="H7">
        <v>1</v>
      </c>
      <c r="I7">
        <v>2</v>
      </c>
      <c r="J7">
        <v>0</v>
      </c>
      <c r="K7">
        <v>0</v>
      </c>
      <c r="L7">
        <v>2</v>
      </c>
      <c r="M7">
        <v>0</v>
      </c>
      <c r="N7">
        <v>0</v>
      </c>
      <c r="O7">
        <v>1</v>
      </c>
      <c r="P7">
        <v>1</v>
      </c>
      <c r="Q7">
        <v>15</v>
      </c>
      <c r="R7">
        <v>146</v>
      </c>
    </row>
    <row r="8" spans="1:18" x14ac:dyDescent="0.25">
      <c r="A8" t="s">
        <v>67</v>
      </c>
      <c r="B8">
        <v>1</v>
      </c>
      <c r="C8">
        <v>21</v>
      </c>
      <c r="D8">
        <v>101</v>
      </c>
      <c r="E8">
        <v>158</v>
      </c>
      <c r="F8">
        <v>280</v>
      </c>
      <c r="G8">
        <v>0</v>
      </c>
      <c r="H8">
        <v>1</v>
      </c>
      <c r="I8">
        <v>13</v>
      </c>
      <c r="J8">
        <v>0</v>
      </c>
      <c r="K8">
        <v>1</v>
      </c>
      <c r="L8">
        <v>6</v>
      </c>
      <c r="M8">
        <v>1</v>
      </c>
      <c r="N8">
        <v>2</v>
      </c>
      <c r="O8">
        <v>6</v>
      </c>
      <c r="P8">
        <v>0</v>
      </c>
      <c r="Q8">
        <v>17</v>
      </c>
      <c r="R8">
        <v>255</v>
      </c>
    </row>
    <row r="9" spans="1:18" x14ac:dyDescent="0.25">
      <c r="A9" t="s">
        <v>68</v>
      </c>
      <c r="B9">
        <v>9</v>
      </c>
      <c r="C9">
        <v>34</v>
      </c>
      <c r="D9">
        <v>175</v>
      </c>
      <c r="E9">
        <v>391</v>
      </c>
      <c r="F9">
        <v>600</v>
      </c>
      <c r="G9">
        <v>4</v>
      </c>
      <c r="H9">
        <v>4</v>
      </c>
      <c r="I9">
        <v>21</v>
      </c>
      <c r="J9">
        <v>0</v>
      </c>
      <c r="K9">
        <v>0</v>
      </c>
      <c r="L9">
        <v>8</v>
      </c>
      <c r="M9">
        <v>2</v>
      </c>
      <c r="N9">
        <v>1</v>
      </c>
      <c r="O9">
        <v>11</v>
      </c>
      <c r="P9">
        <v>3</v>
      </c>
      <c r="Q9">
        <v>29</v>
      </c>
      <c r="R9">
        <v>560</v>
      </c>
    </row>
    <row r="10" spans="1:18" x14ac:dyDescent="0.25">
      <c r="A10" t="s">
        <v>69</v>
      </c>
      <c r="B10">
        <v>7</v>
      </c>
      <c r="C10">
        <v>42</v>
      </c>
      <c r="D10">
        <v>318</v>
      </c>
      <c r="E10">
        <v>782</v>
      </c>
      <c r="F10">
        <v>1142</v>
      </c>
      <c r="G10">
        <v>3</v>
      </c>
      <c r="H10">
        <v>1</v>
      </c>
      <c r="I10">
        <v>37</v>
      </c>
      <c r="J10">
        <v>1</v>
      </c>
      <c r="K10">
        <v>1</v>
      </c>
      <c r="L10">
        <v>24</v>
      </c>
      <c r="M10">
        <v>1</v>
      </c>
      <c r="N10">
        <v>3</v>
      </c>
      <c r="O10">
        <v>13</v>
      </c>
      <c r="P10">
        <v>2</v>
      </c>
      <c r="Q10">
        <v>37</v>
      </c>
      <c r="R10">
        <v>1068</v>
      </c>
    </row>
    <row r="11" spans="1:18" x14ac:dyDescent="0.25">
      <c r="A11" t="s">
        <v>70</v>
      </c>
      <c r="B11">
        <v>6</v>
      </c>
      <c r="C11">
        <v>34</v>
      </c>
      <c r="D11">
        <v>283</v>
      </c>
      <c r="E11">
        <v>702</v>
      </c>
      <c r="F11">
        <v>1019</v>
      </c>
      <c r="G11">
        <v>1</v>
      </c>
      <c r="H11">
        <v>3</v>
      </c>
      <c r="I11">
        <v>23</v>
      </c>
      <c r="J11">
        <v>0</v>
      </c>
      <c r="K11">
        <v>2</v>
      </c>
      <c r="L11">
        <v>19</v>
      </c>
      <c r="M11">
        <v>2</v>
      </c>
      <c r="N11">
        <v>4</v>
      </c>
      <c r="O11">
        <v>6</v>
      </c>
      <c r="P11">
        <v>3</v>
      </c>
      <c r="Q11">
        <v>25</v>
      </c>
      <c r="R11">
        <v>971</v>
      </c>
    </row>
    <row r="12" spans="1:18" x14ac:dyDescent="0.25">
      <c r="A12" t="s">
        <v>71</v>
      </c>
      <c r="B12">
        <v>1</v>
      </c>
      <c r="C12">
        <v>50</v>
      </c>
      <c r="D12">
        <v>240</v>
      </c>
      <c r="E12">
        <v>597</v>
      </c>
      <c r="F12">
        <v>887</v>
      </c>
      <c r="G12">
        <v>0</v>
      </c>
      <c r="H12">
        <v>2</v>
      </c>
      <c r="I12">
        <v>21</v>
      </c>
      <c r="J12">
        <v>0</v>
      </c>
      <c r="K12">
        <v>3</v>
      </c>
      <c r="L12">
        <v>18</v>
      </c>
      <c r="M12">
        <v>0</v>
      </c>
      <c r="N12">
        <v>6</v>
      </c>
      <c r="O12">
        <v>13</v>
      </c>
      <c r="P12">
        <v>1</v>
      </c>
      <c r="Q12">
        <v>39</v>
      </c>
      <c r="R12">
        <v>835</v>
      </c>
    </row>
    <row r="13" spans="1:18" x14ac:dyDescent="0.25">
      <c r="A13" t="s">
        <v>72</v>
      </c>
      <c r="B13">
        <v>4</v>
      </c>
      <c r="C13">
        <v>42</v>
      </c>
      <c r="D13">
        <v>251</v>
      </c>
      <c r="E13">
        <v>654</v>
      </c>
      <c r="F13">
        <v>947</v>
      </c>
      <c r="G13">
        <v>0</v>
      </c>
      <c r="H13">
        <v>7</v>
      </c>
      <c r="I13">
        <v>29</v>
      </c>
      <c r="J13">
        <v>0</v>
      </c>
      <c r="K13">
        <v>2</v>
      </c>
      <c r="L13">
        <v>11</v>
      </c>
      <c r="M13">
        <v>0</v>
      </c>
      <c r="N13">
        <v>4</v>
      </c>
      <c r="O13">
        <v>13</v>
      </c>
      <c r="P13">
        <v>4</v>
      </c>
      <c r="Q13">
        <v>29</v>
      </c>
      <c r="R13">
        <v>894</v>
      </c>
    </row>
    <row r="14" spans="1:18" x14ac:dyDescent="0.25">
      <c r="A14" t="s">
        <v>73</v>
      </c>
      <c r="B14">
        <v>3</v>
      </c>
      <c r="C14">
        <v>55</v>
      </c>
      <c r="D14">
        <v>319</v>
      </c>
      <c r="E14">
        <v>789</v>
      </c>
      <c r="F14">
        <v>1163</v>
      </c>
      <c r="G14">
        <v>1</v>
      </c>
      <c r="H14">
        <v>3</v>
      </c>
      <c r="I14">
        <v>23</v>
      </c>
      <c r="J14">
        <v>0</v>
      </c>
      <c r="K14">
        <v>2</v>
      </c>
      <c r="L14">
        <v>19</v>
      </c>
      <c r="M14">
        <v>0</v>
      </c>
      <c r="N14">
        <v>4</v>
      </c>
      <c r="O14">
        <v>11</v>
      </c>
      <c r="P14">
        <v>2</v>
      </c>
      <c r="Q14">
        <v>46</v>
      </c>
      <c r="R14">
        <v>1110</v>
      </c>
    </row>
    <row r="15" spans="1:18" x14ac:dyDescent="0.25">
      <c r="A15" t="s">
        <v>74</v>
      </c>
      <c r="B15">
        <v>1</v>
      </c>
      <c r="C15">
        <v>53</v>
      </c>
      <c r="D15">
        <v>487</v>
      </c>
      <c r="E15">
        <v>886</v>
      </c>
      <c r="F15">
        <v>1426</v>
      </c>
      <c r="G15">
        <v>0</v>
      </c>
      <c r="H15">
        <v>2</v>
      </c>
      <c r="I15">
        <v>15</v>
      </c>
      <c r="J15">
        <v>0</v>
      </c>
      <c r="K15">
        <v>3</v>
      </c>
      <c r="L15">
        <v>31</v>
      </c>
      <c r="M15">
        <v>1</v>
      </c>
      <c r="N15">
        <v>7</v>
      </c>
      <c r="O15">
        <v>29</v>
      </c>
      <c r="P15">
        <v>0</v>
      </c>
      <c r="Q15">
        <v>41</v>
      </c>
      <c r="R15">
        <v>1351</v>
      </c>
    </row>
    <row r="16" spans="1:18" x14ac:dyDescent="0.25">
      <c r="A16" t="s">
        <v>75</v>
      </c>
      <c r="B16">
        <v>2</v>
      </c>
      <c r="C16">
        <v>61</v>
      </c>
      <c r="D16">
        <v>475</v>
      </c>
      <c r="E16">
        <v>1019</v>
      </c>
      <c r="F16">
        <v>1555</v>
      </c>
      <c r="G16">
        <v>0</v>
      </c>
      <c r="H16">
        <v>1</v>
      </c>
      <c r="I16">
        <v>10</v>
      </c>
      <c r="J16">
        <v>1</v>
      </c>
      <c r="K16">
        <v>2</v>
      </c>
      <c r="L16">
        <v>21</v>
      </c>
      <c r="M16">
        <v>0</v>
      </c>
      <c r="N16">
        <v>10</v>
      </c>
      <c r="O16">
        <v>20</v>
      </c>
      <c r="P16">
        <v>1</v>
      </c>
      <c r="Q16">
        <v>48</v>
      </c>
      <c r="R16">
        <v>1504</v>
      </c>
    </row>
    <row r="17" spans="1:18" x14ac:dyDescent="0.25">
      <c r="A17" t="s">
        <v>76</v>
      </c>
      <c r="B17">
        <v>7</v>
      </c>
      <c r="C17">
        <v>79</v>
      </c>
      <c r="D17">
        <v>515</v>
      </c>
      <c r="E17">
        <v>1149</v>
      </c>
      <c r="F17">
        <v>1743</v>
      </c>
      <c r="G17">
        <v>0</v>
      </c>
      <c r="H17">
        <v>3</v>
      </c>
      <c r="I17">
        <v>25</v>
      </c>
      <c r="J17">
        <v>0</v>
      </c>
      <c r="K17">
        <v>2</v>
      </c>
      <c r="L17">
        <v>23</v>
      </c>
      <c r="M17">
        <v>1</v>
      </c>
      <c r="N17">
        <v>12</v>
      </c>
      <c r="O17">
        <v>28</v>
      </c>
      <c r="P17">
        <v>6</v>
      </c>
      <c r="Q17">
        <v>62</v>
      </c>
      <c r="R17">
        <v>1667</v>
      </c>
    </row>
    <row r="18" spans="1:18" x14ac:dyDescent="0.25">
      <c r="A18" t="s">
        <v>77</v>
      </c>
      <c r="B18">
        <v>7</v>
      </c>
      <c r="C18">
        <v>81</v>
      </c>
      <c r="D18">
        <v>543</v>
      </c>
      <c r="E18">
        <v>1359</v>
      </c>
      <c r="F18">
        <v>1983</v>
      </c>
      <c r="G18">
        <v>0</v>
      </c>
      <c r="H18">
        <v>7</v>
      </c>
      <c r="I18">
        <v>34</v>
      </c>
      <c r="J18">
        <v>0</v>
      </c>
      <c r="K18">
        <v>3</v>
      </c>
      <c r="L18">
        <v>34</v>
      </c>
      <c r="M18">
        <v>0</v>
      </c>
      <c r="N18">
        <v>11</v>
      </c>
      <c r="O18">
        <v>29</v>
      </c>
      <c r="P18">
        <v>7</v>
      </c>
      <c r="Q18">
        <v>60</v>
      </c>
      <c r="R18">
        <v>1886</v>
      </c>
    </row>
    <row r="19" spans="1:18" x14ac:dyDescent="0.25">
      <c r="A19" t="s">
        <v>78</v>
      </c>
      <c r="B19">
        <v>4</v>
      </c>
      <c r="C19">
        <v>100</v>
      </c>
      <c r="D19">
        <v>645</v>
      </c>
      <c r="E19">
        <v>1473</v>
      </c>
      <c r="F19">
        <v>2218</v>
      </c>
      <c r="G19">
        <v>2</v>
      </c>
      <c r="H19">
        <v>5</v>
      </c>
      <c r="I19">
        <v>29</v>
      </c>
      <c r="J19">
        <v>0</v>
      </c>
      <c r="K19">
        <v>3</v>
      </c>
      <c r="L19">
        <v>39</v>
      </c>
      <c r="M19">
        <v>1</v>
      </c>
      <c r="N19">
        <v>13</v>
      </c>
      <c r="O19">
        <v>43</v>
      </c>
      <c r="P19">
        <v>1</v>
      </c>
      <c r="Q19">
        <v>79</v>
      </c>
      <c r="R19">
        <v>2107</v>
      </c>
    </row>
    <row r="20" spans="1:18" x14ac:dyDescent="0.25">
      <c r="A20" t="s">
        <v>79</v>
      </c>
      <c r="B20">
        <v>11</v>
      </c>
      <c r="C20">
        <v>95</v>
      </c>
      <c r="D20">
        <v>785</v>
      </c>
      <c r="E20">
        <v>1732</v>
      </c>
      <c r="F20">
        <v>2612</v>
      </c>
      <c r="G20">
        <v>4</v>
      </c>
      <c r="H20">
        <v>9</v>
      </c>
      <c r="I20">
        <v>58</v>
      </c>
      <c r="J20">
        <v>0</v>
      </c>
      <c r="K20">
        <v>3</v>
      </c>
      <c r="L20">
        <v>46</v>
      </c>
      <c r="M20">
        <v>2</v>
      </c>
      <c r="N20">
        <v>14</v>
      </c>
      <c r="O20">
        <v>47</v>
      </c>
      <c r="P20">
        <v>5</v>
      </c>
      <c r="Q20">
        <v>69</v>
      </c>
      <c r="R20">
        <v>2461</v>
      </c>
    </row>
    <row r="21" spans="1:18" x14ac:dyDescent="0.25">
      <c r="A21" t="s">
        <v>80</v>
      </c>
      <c r="B21">
        <v>11</v>
      </c>
      <c r="C21">
        <v>77</v>
      </c>
      <c r="D21">
        <v>566</v>
      </c>
      <c r="E21">
        <v>1160</v>
      </c>
      <c r="F21">
        <v>1803</v>
      </c>
      <c r="G21">
        <v>4</v>
      </c>
      <c r="H21">
        <v>8</v>
      </c>
      <c r="I21">
        <v>49</v>
      </c>
      <c r="J21">
        <v>0</v>
      </c>
      <c r="K21">
        <v>2</v>
      </c>
      <c r="L21">
        <v>36</v>
      </c>
      <c r="M21">
        <v>1</v>
      </c>
      <c r="N21">
        <v>11</v>
      </c>
      <c r="O21">
        <v>35</v>
      </c>
      <c r="P21">
        <v>6</v>
      </c>
      <c r="Q21">
        <v>55</v>
      </c>
      <c r="R21">
        <v>1683</v>
      </c>
    </row>
    <row r="22" spans="1:18" x14ac:dyDescent="0.25">
      <c r="A22" t="s">
        <v>81</v>
      </c>
      <c r="B22">
        <v>11</v>
      </c>
      <c r="C22">
        <v>53</v>
      </c>
      <c r="D22">
        <v>366</v>
      </c>
      <c r="E22">
        <v>672</v>
      </c>
      <c r="F22">
        <v>1091</v>
      </c>
      <c r="G22">
        <v>4</v>
      </c>
      <c r="H22">
        <v>5</v>
      </c>
      <c r="I22">
        <v>36</v>
      </c>
      <c r="J22">
        <v>1</v>
      </c>
      <c r="K22">
        <v>1</v>
      </c>
      <c r="L22">
        <v>17</v>
      </c>
      <c r="M22">
        <v>0</v>
      </c>
      <c r="N22">
        <v>3</v>
      </c>
      <c r="O22">
        <v>21</v>
      </c>
      <c r="P22">
        <v>6</v>
      </c>
      <c r="Q22">
        <v>44</v>
      </c>
      <c r="R22">
        <v>1017</v>
      </c>
    </row>
    <row r="23" spans="1:18" x14ac:dyDescent="0.25">
      <c r="A23" t="s">
        <v>82</v>
      </c>
      <c r="B23">
        <v>10</v>
      </c>
      <c r="C23">
        <v>45</v>
      </c>
      <c r="D23">
        <v>284</v>
      </c>
      <c r="E23">
        <v>502</v>
      </c>
      <c r="F23">
        <v>831</v>
      </c>
      <c r="G23">
        <v>2</v>
      </c>
      <c r="H23">
        <v>3</v>
      </c>
      <c r="I23">
        <v>34</v>
      </c>
      <c r="J23">
        <v>1</v>
      </c>
      <c r="K23">
        <v>0</v>
      </c>
      <c r="L23">
        <v>4</v>
      </c>
      <c r="M23">
        <v>4</v>
      </c>
      <c r="N23">
        <v>10</v>
      </c>
      <c r="O23">
        <v>36</v>
      </c>
      <c r="P23">
        <v>3</v>
      </c>
      <c r="Q23">
        <v>32</v>
      </c>
      <c r="R23">
        <v>757</v>
      </c>
    </row>
    <row r="24" spans="1:18" x14ac:dyDescent="0.25">
      <c r="A24" t="s">
        <v>83</v>
      </c>
      <c r="B24">
        <v>6</v>
      </c>
      <c r="C24">
        <v>39</v>
      </c>
      <c r="D24">
        <v>253</v>
      </c>
      <c r="E24">
        <v>434</v>
      </c>
      <c r="F24">
        <v>726</v>
      </c>
      <c r="G24">
        <v>4</v>
      </c>
      <c r="H24">
        <v>2</v>
      </c>
      <c r="I24">
        <v>22</v>
      </c>
      <c r="J24">
        <v>1</v>
      </c>
      <c r="K24">
        <v>1</v>
      </c>
      <c r="L24">
        <v>10</v>
      </c>
      <c r="M24">
        <v>0</v>
      </c>
      <c r="N24">
        <v>3</v>
      </c>
      <c r="O24">
        <v>13</v>
      </c>
      <c r="P24">
        <v>1</v>
      </c>
      <c r="Q24">
        <v>33</v>
      </c>
      <c r="R24">
        <v>681</v>
      </c>
    </row>
    <row r="25" spans="1:18" x14ac:dyDescent="0.25">
      <c r="A25" t="s">
        <v>84</v>
      </c>
      <c r="B25">
        <v>7</v>
      </c>
      <c r="C25">
        <v>37</v>
      </c>
      <c r="D25">
        <v>196</v>
      </c>
      <c r="E25">
        <v>285</v>
      </c>
      <c r="F25">
        <v>518</v>
      </c>
      <c r="G25">
        <v>2</v>
      </c>
      <c r="H25">
        <v>6</v>
      </c>
      <c r="I25">
        <v>17</v>
      </c>
      <c r="J25">
        <v>0</v>
      </c>
      <c r="K25">
        <v>0</v>
      </c>
      <c r="L25">
        <v>4</v>
      </c>
      <c r="M25">
        <v>0</v>
      </c>
      <c r="N25">
        <v>5</v>
      </c>
      <c r="O25">
        <v>11</v>
      </c>
      <c r="P25">
        <v>5</v>
      </c>
      <c r="Q25">
        <v>26</v>
      </c>
      <c r="R25">
        <v>486</v>
      </c>
    </row>
    <row r="26" spans="1:18" x14ac:dyDescent="0.25">
      <c r="A26" t="s">
        <v>85</v>
      </c>
      <c r="B26">
        <v>4</v>
      </c>
      <c r="C26">
        <v>27</v>
      </c>
      <c r="D26">
        <v>162</v>
      </c>
      <c r="E26">
        <v>182</v>
      </c>
      <c r="F26">
        <v>371</v>
      </c>
      <c r="G26">
        <v>2</v>
      </c>
      <c r="H26">
        <v>1</v>
      </c>
      <c r="I26">
        <v>12</v>
      </c>
      <c r="J26">
        <v>0</v>
      </c>
      <c r="K26">
        <v>0</v>
      </c>
      <c r="L26">
        <v>1</v>
      </c>
      <c r="M26">
        <v>0</v>
      </c>
      <c r="N26">
        <v>1</v>
      </c>
      <c r="O26">
        <v>5</v>
      </c>
      <c r="P26">
        <v>2</v>
      </c>
      <c r="Q26">
        <v>25</v>
      </c>
      <c r="R26">
        <v>353</v>
      </c>
    </row>
    <row r="27" spans="1:18" x14ac:dyDescent="0.25">
      <c r="A27" t="s">
        <v>86</v>
      </c>
      <c r="B27">
        <v>2</v>
      </c>
      <c r="C27">
        <v>3</v>
      </c>
      <c r="D27">
        <v>21</v>
      </c>
      <c r="E27">
        <v>62</v>
      </c>
      <c r="F27">
        <v>86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1</v>
      </c>
      <c r="N27">
        <v>0</v>
      </c>
      <c r="O27">
        <v>0</v>
      </c>
      <c r="P27">
        <v>1</v>
      </c>
      <c r="Q27">
        <v>3</v>
      </c>
      <c r="R27">
        <v>85</v>
      </c>
    </row>
    <row r="28" spans="1:18" x14ac:dyDescent="0.25">
      <c r="A28" t="s">
        <v>87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"/>
  <sheetViews>
    <sheetView workbookViewId="0"/>
  </sheetViews>
  <sheetFormatPr defaultRowHeight="15" x14ac:dyDescent="0.25"/>
  <cols>
    <col min="1" max="1" width="55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12</v>
      </c>
    </row>
    <row r="2" spans="1:18" x14ac:dyDescent="0.25">
      <c r="A2" s="2" t="s">
        <v>88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89</v>
      </c>
      <c r="B3">
        <v>10</v>
      </c>
      <c r="C3">
        <v>68</v>
      </c>
      <c r="D3">
        <v>511</v>
      </c>
      <c r="E3">
        <v>1353</v>
      </c>
      <c r="F3">
        <v>1932</v>
      </c>
      <c r="G3">
        <v>2</v>
      </c>
      <c r="H3">
        <v>11</v>
      </c>
      <c r="I3">
        <v>74</v>
      </c>
      <c r="J3">
        <v>0</v>
      </c>
      <c r="K3">
        <v>0</v>
      </c>
      <c r="L3">
        <v>13</v>
      </c>
      <c r="M3">
        <v>0</v>
      </c>
      <c r="N3">
        <v>10</v>
      </c>
      <c r="O3">
        <v>17</v>
      </c>
      <c r="P3">
        <v>8</v>
      </c>
      <c r="Q3">
        <v>47</v>
      </c>
      <c r="R3">
        <v>1828</v>
      </c>
    </row>
    <row r="4" spans="1:18" x14ac:dyDescent="0.25">
      <c r="A4" t="s">
        <v>90</v>
      </c>
      <c r="B4">
        <v>10</v>
      </c>
      <c r="C4">
        <v>80</v>
      </c>
      <c r="D4">
        <v>457</v>
      </c>
      <c r="E4">
        <v>1254</v>
      </c>
      <c r="F4">
        <v>1791</v>
      </c>
      <c r="G4">
        <v>4</v>
      </c>
      <c r="H4">
        <v>7</v>
      </c>
      <c r="I4">
        <v>44</v>
      </c>
      <c r="J4">
        <v>0</v>
      </c>
      <c r="K4">
        <v>1</v>
      </c>
      <c r="L4">
        <v>24</v>
      </c>
      <c r="M4">
        <v>0</v>
      </c>
      <c r="N4">
        <v>3</v>
      </c>
      <c r="O4">
        <v>12</v>
      </c>
      <c r="P4">
        <v>6</v>
      </c>
      <c r="Q4">
        <v>69</v>
      </c>
      <c r="R4">
        <v>1711</v>
      </c>
    </row>
    <row r="5" spans="1:18" x14ac:dyDescent="0.25">
      <c r="A5" t="s">
        <v>91</v>
      </c>
      <c r="B5">
        <v>11</v>
      </c>
      <c r="C5">
        <v>81</v>
      </c>
      <c r="D5">
        <v>482</v>
      </c>
      <c r="E5">
        <v>1211</v>
      </c>
      <c r="F5">
        <v>1774</v>
      </c>
      <c r="G5">
        <v>5</v>
      </c>
      <c r="H5">
        <v>5</v>
      </c>
      <c r="I5">
        <v>33</v>
      </c>
      <c r="J5">
        <v>1</v>
      </c>
      <c r="K5">
        <v>0</v>
      </c>
      <c r="L5">
        <v>20</v>
      </c>
      <c r="M5">
        <v>1</v>
      </c>
      <c r="N5">
        <v>7</v>
      </c>
      <c r="O5">
        <v>27</v>
      </c>
      <c r="P5">
        <v>4</v>
      </c>
      <c r="Q5">
        <v>69</v>
      </c>
      <c r="R5">
        <v>1694</v>
      </c>
    </row>
    <row r="6" spans="1:18" x14ac:dyDescent="0.25">
      <c r="A6" t="s">
        <v>92</v>
      </c>
      <c r="B6">
        <v>8</v>
      </c>
      <c r="C6">
        <v>75</v>
      </c>
      <c r="D6">
        <v>550</v>
      </c>
      <c r="E6">
        <v>1145</v>
      </c>
      <c r="F6">
        <v>1770</v>
      </c>
      <c r="G6">
        <v>3</v>
      </c>
      <c r="H6">
        <v>6</v>
      </c>
      <c r="I6">
        <v>39</v>
      </c>
      <c r="J6">
        <v>0</v>
      </c>
      <c r="K6">
        <v>2</v>
      </c>
      <c r="L6">
        <v>29</v>
      </c>
      <c r="M6">
        <v>2</v>
      </c>
      <c r="N6">
        <v>8</v>
      </c>
      <c r="O6">
        <v>27</v>
      </c>
      <c r="P6">
        <v>3</v>
      </c>
      <c r="Q6">
        <v>59</v>
      </c>
      <c r="R6">
        <v>1675</v>
      </c>
    </row>
    <row r="7" spans="1:18" x14ac:dyDescent="0.25">
      <c r="A7" t="s">
        <v>93</v>
      </c>
      <c r="B7">
        <v>5</v>
      </c>
      <c r="C7">
        <v>82</v>
      </c>
      <c r="D7">
        <v>563</v>
      </c>
      <c r="E7">
        <v>1118</v>
      </c>
      <c r="F7">
        <v>1763</v>
      </c>
      <c r="G7">
        <v>4</v>
      </c>
      <c r="H7">
        <v>4</v>
      </c>
      <c r="I7">
        <v>29</v>
      </c>
      <c r="J7">
        <v>0</v>
      </c>
      <c r="K7">
        <v>5</v>
      </c>
      <c r="L7">
        <v>43</v>
      </c>
      <c r="M7">
        <v>0</v>
      </c>
      <c r="N7">
        <v>8</v>
      </c>
      <c r="O7">
        <v>41</v>
      </c>
      <c r="P7">
        <v>1</v>
      </c>
      <c r="Q7">
        <v>65</v>
      </c>
      <c r="R7">
        <v>1650</v>
      </c>
    </row>
    <row r="8" spans="1:18" x14ac:dyDescent="0.25">
      <c r="A8" t="s">
        <v>94</v>
      </c>
      <c r="B8">
        <v>9</v>
      </c>
      <c r="C8">
        <v>109</v>
      </c>
      <c r="D8">
        <v>651</v>
      </c>
      <c r="E8">
        <v>1237</v>
      </c>
      <c r="F8">
        <v>1997</v>
      </c>
      <c r="G8">
        <v>0</v>
      </c>
      <c r="H8">
        <v>4</v>
      </c>
      <c r="I8">
        <v>31</v>
      </c>
      <c r="J8">
        <v>1</v>
      </c>
      <c r="K8">
        <v>6</v>
      </c>
      <c r="L8">
        <v>45</v>
      </c>
      <c r="M8">
        <v>5</v>
      </c>
      <c r="N8">
        <v>21</v>
      </c>
      <c r="O8">
        <v>59</v>
      </c>
      <c r="P8">
        <v>3</v>
      </c>
      <c r="Q8">
        <v>78</v>
      </c>
      <c r="R8">
        <v>1862</v>
      </c>
    </row>
    <row r="9" spans="1:18" x14ac:dyDescent="0.25">
      <c r="A9" t="s">
        <v>95</v>
      </c>
      <c r="B9">
        <v>14</v>
      </c>
      <c r="C9">
        <v>105</v>
      </c>
      <c r="D9">
        <v>694</v>
      </c>
      <c r="E9">
        <v>1213</v>
      </c>
      <c r="F9">
        <v>2012</v>
      </c>
      <c r="G9">
        <v>4</v>
      </c>
      <c r="H9">
        <v>7</v>
      </c>
      <c r="I9">
        <v>37</v>
      </c>
      <c r="J9">
        <v>0</v>
      </c>
      <c r="K9">
        <v>7</v>
      </c>
      <c r="L9">
        <v>44</v>
      </c>
      <c r="M9">
        <v>1</v>
      </c>
      <c r="N9">
        <v>21</v>
      </c>
      <c r="O9">
        <v>66</v>
      </c>
      <c r="P9">
        <v>9</v>
      </c>
      <c r="Q9">
        <v>70</v>
      </c>
      <c r="R9">
        <v>1865</v>
      </c>
    </row>
    <row r="10" spans="1:18" x14ac:dyDescent="0.25">
      <c r="A10" t="s">
        <v>96</v>
      </c>
      <c r="B10">
        <v>13</v>
      </c>
      <c r="C10">
        <v>96</v>
      </c>
      <c r="D10">
        <v>698</v>
      </c>
      <c r="E10">
        <v>1224</v>
      </c>
      <c r="F10">
        <v>2018</v>
      </c>
      <c r="G10">
        <v>2</v>
      </c>
      <c r="H10">
        <v>1</v>
      </c>
      <c r="I10">
        <v>25</v>
      </c>
      <c r="J10">
        <v>0</v>
      </c>
      <c r="K10">
        <v>1</v>
      </c>
      <c r="L10">
        <v>37</v>
      </c>
      <c r="M10">
        <v>3</v>
      </c>
      <c r="N10">
        <v>14</v>
      </c>
      <c r="O10">
        <v>52</v>
      </c>
      <c r="P10">
        <v>8</v>
      </c>
      <c r="Q10">
        <v>80</v>
      </c>
      <c r="R10">
        <v>1904</v>
      </c>
    </row>
    <row r="11" spans="1:18" x14ac:dyDescent="0.25">
      <c r="A11" t="s">
        <v>97</v>
      </c>
      <c r="B11">
        <v>12</v>
      </c>
      <c r="C11">
        <v>85</v>
      </c>
      <c r="D11">
        <v>643</v>
      </c>
      <c r="E11">
        <v>1319</v>
      </c>
      <c r="F11">
        <v>2047</v>
      </c>
      <c r="G11">
        <v>1</v>
      </c>
      <c r="H11">
        <v>6</v>
      </c>
      <c r="I11">
        <v>37</v>
      </c>
      <c r="J11">
        <v>0</v>
      </c>
      <c r="K11">
        <v>5</v>
      </c>
      <c r="L11">
        <v>40</v>
      </c>
      <c r="M11">
        <v>2</v>
      </c>
      <c r="N11">
        <v>14</v>
      </c>
      <c r="O11">
        <v>42</v>
      </c>
      <c r="P11">
        <v>9</v>
      </c>
      <c r="Q11">
        <v>60</v>
      </c>
      <c r="R11">
        <v>1928</v>
      </c>
    </row>
    <row r="12" spans="1:18" x14ac:dyDescent="0.25">
      <c r="A12" t="s">
        <v>98</v>
      </c>
      <c r="B12">
        <v>9</v>
      </c>
      <c r="C12">
        <v>114</v>
      </c>
      <c r="D12">
        <v>694</v>
      </c>
      <c r="E12">
        <v>1520</v>
      </c>
      <c r="F12">
        <v>2328</v>
      </c>
      <c r="G12">
        <v>5</v>
      </c>
      <c r="H12">
        <v>10</v>
      </c>
      <c r="I12">
        <v>47</v>
      </c>
      <c r="J12">
        <v>2</v>
      </c>
      <c r="K12">
        <v>2</v>
      </c>
      <c r="L12">
        <v>39</v>
      </c>
      <c r="M12">
        <v>1</v>
      </c>
      <c r="N12">
        <v>11</v>
      </c>
      <c r="O12">
        <v>31</v>
      </c>
      <c r="P12">
        <v>1</v>
      </c>
      <c r="Q12">
        <v>91</v>
      </c>
      <c r="R12">
        <v>2211</v>
      </c>
    </row>
    <row r="13" spans="1:18" x14ac:dyDescent="0.25">
      <c r="A13" t="s">
        <v>99</v>
      </c>
      <c r="B13">
        <v>19</v>
      </c>
      <c r="C13">
        <v>112</v>
      </c>
      <c r="D13">
        <v>670</v>
      </c>
      <c r="E13">
        <v>1403</v>
      </c>
      <c r="F13">
        <v>2185</v>
      </c>
      <c r="G13">
        <v>6</v>
      </c>
      <c r="H13">
        <v>8</v>
      </c>
      <c r="I13">
        <v>64</v>
      </c>
      <c r="J13">
        <v>0</v>
      </c>
      <c r="K13">
        <v>2</v>
      </c>
      <c r="L13">
        <v>24</v>
      </c>
      <c r="M13">
        <v>0</v>
      </c>
      <c r="N13">
        <v>2</v>
      </c>
      <c r="O13">
        <v>17</v>
      </c>
      <c r="P13">
        <v>13</v>
      </c>
      <c r="Q13">
        <v>100</v>
      </c>
      <c r="R13">
        <v>2080</v>
      </c>
    </row>
    <row r="14" spans="1:18" x14ac:dyDescent="0.25">
      <c r="A14" t="s">
        <v>100</v>
      </c>
      <c r="B14">
        <v>11</v>
      </c>
      <c r="C14">
        <v>114</v>
      </c>
      <c r="D14">
        <v>706</v>
      </c>
      <c r="E14">
        <v>1400</v>
      </c>
      <c r="F14">
        <v>2220</v>
      </c>
      <c r="G14">
        <v>3</v>
      </c>
      <c r="H14">
        <v>8</v>
      </c>
      <c r="I14">
        <v>60</v>
      </c>
      <c r="J14">
        <v>1</v>
      </c>
      <c r="K14">
        <v>0</v>
      </c>
      <c r="L14">
        <v>19</v>
      </c>
      <c r="M14">
        <v>2</v>
      </c>
      <c r="N14">
        <v>7</v>
      </c>
      <c r="O14">
        <v>12</v>
      </c>
      <c r="P14">
        <v>5</v>
      </c>
      <c r="Q14">
        <v>98</v>
      </c>
      <c r="R14">
        <v>2129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"/>
  <sheetViews>
    <sheetView workbookViewId="0"/>
  </sheetViews>
  <sheetFormatPr defaultRowHeight="15" x14ac:dyDescent="0.25"/>
  <cols>
    <col min="1" max="1" width="57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101</v>
      </c>
    </row>
    <row r="2" spans="1:18" x14ac:dyDescent="0.25">
      <c r="A2" s="2" t="s">
        <v>102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103</v>
      </c>
      <c r="B3">
        <v>14</v>
      </c>
      <c r="C3">
        <v>126</v>
      </c>
      <c r="D3">
        <v>853</v>
      </c>
      <c r="E3">
        <v>1563</v>
      </c>
      <c r="F3">
        <v>2542</v>
      </c>
      <c r="G3">
        <v>6</v>
      </c>
      <c r="H3">
        <v>4</v>
      </c>
      <c r="I3">
        <v>43</v>
      </c>
      <c r="J3">
        <v>0</v>
      </c>
      <c r="K3">
        <v>1</v>
      </c>
      <c r="L3">
        <v>32</v>
      </c>
      <c r="M3">
        <v>3</v>
      </c>
      <c r="N3">
        <v>15</v>
      </c>
      <c r="O3">
        <v>59</v>
      </c>
      <c r="P3">
        <v>5</v>
      </c>
      <c r="Q3">
        <v>106</v>
      </c>
      <c r="R3">
        <v>2408</v>
      </c>
    </row>
    <row r="4" spans="1:18" x14ac:dyDescent="0.25">
      <c r="A4" t="s">
        <v>104</v>
      </c>
      <c r="B4">
        <v>20</v>
      </c>
      <c r="C4">
        <v>141</v>
      </c>
      <c r="D4">
        <v>993</v>
      </c>
      <c r="E4">
        <v>2203</v>
      </c>
      <c r="F4">
        <v>3337</v>
      </c>
      <c r="G4">
        <v>8</v>
      </c>
      <c r="H4">
        <v>12</v>
      </c>
      <c r="I4">
        <v>60</v>
      </c>
      <c r="J4">
        <v>2</v>
      </c>
      <c r="K4">
        <v>3</v>
      </c>
      <c r="L4">
        <v>57</v>
      </c>
      <c r="M4">
        <v>2</v>
      </c>
      <c r="N4">
        <v>18</v>
      </c>
      <c r="O4">
        <v>39</v>
      </c>
      <c r="P4">
        <v>8</v>
      </c>
      <c r="Q4">
        <v>107</v>
      </c>
      <c r="R4">
        <v>3181</v>
      </c>
    </row>
    <row r="5" spans="1:18" x14ac:dyDescent="0.25">
      <c r="A5" t="s">
        <v>105</v>
      </c>
      <c r="B5">
        <v>20</v>
      </c>
      <c r="C5">
        <v>136</v>
      </c>
      <c r="D5">
        <v>1010</v>
      </c>
      <c r="E5">
        <v>2426</v>
      </c>
      <c r="F5">
        <v>3572</v>
      </c>
      <c r="G5">
        <v>7</v>
      </c>
      <c r="H5">
        <v>13</v>
      </c>
      <c r="I5">
        <v>85</v>
      </c>
      <c r="J5">
        <v>2</v>
      </c>
      <c r="K5">
        <v>4</v>
      </c>
      <c r="L5">
        <v>68</v>
      </c>
      <c r="M5">
        <v>3</v>
      </c>
      <c r="N5">
        <v>16</v>
      </c>
      <c r="O5">
        <v>57</v>
      </c>
      <c r="P5">
        <v>8</v>
      </c>
      <c r="Q5">
        <v>103</v>
      </c>
      <c r="R5">
        <v>3362</v>
      </c>
    </row>
    <row r="6" spans="1:18" x14ac:dyDescent="0.25">
      <c r="A6" t="s">
        <v>106</v>
      </c>
      <c r="B6">
        <v>20</v>
      </c>
      <c r="C6">
        <v>176</v>
      </c>
      <c r="D6">
        <v>1058</v>
      </c>
      <c r="E6">
        <v>2387</v>
      </c>
      <c r="F6">
        <v>3621</v>
      </c>
      <c r="G6">
        <v>3</v>
      </c>
      <c r="H6">
        <v>6</v>
      </c>
      <c r="I6">
        <v>86</v>
      </c>
      <c r="J6">
        <v>0</v>
      </c>
      <c r="K6">
        <v>4</v>
      </c>
      <c r="L6">
        <v>55</v>
      </c>
      <c r="M6">
        <v>6</v>
      </c>
      <c r="N6">
        <v>20</v>
      </c>
      <c r="O6">
        <v>69</v>
      </c>
      <c r="P6">
        <v>11</v>
      </c>
      <c r="Q6">
        <v>146</v>
      </c>
      <c r="R6">
        <v>3411</v>
      </c>
    </row>
    <row r="7" spans="1:18" x14ac:dyDescent="0.25">
      <c r="A7" t="s">
        <v>107</v>
      </c>
      <c r="B7">
        <v>16</v>
      </c>
      <c r="C7">
        <v>165</v>
      </c>
      <c r="D7">
        <v>1137</v>
      </c>
      <c r="E7">
        <v>2334</v>
      </c>
      <c r="F7">
        <v>3636</v>
      </c>
      <c r="G7">
        <v>3</v>
      </c>
      <c r="H7">
        <v>17</v>
      </c>
      <c r="I7">
        <v>97</v>
      </c>
      <c r="J7">
        <v>0</v>
      </c>
      <c r="K7">
        <v>8</v>
      </c>
      <c r="L7">
        <v>59</v>
      </c>
      <c r="M7">
        <v>0</v>
      </c>
      <c r="N7">
        <v>12</v>
      </c>
      <c r="O7">
        <v>50</v>
      </c>
      <c r="P7">
        <v>13</v>
      </c>
      <c r="Q7">
        <v>128</v>
      </c>
      <c r="R7">
        <v>3430</v>
      </c>
    </row>
    <row r="8" spans="1:18" x14ac:dyDescent="0.25">
      <c r="A8" t="s">
        <v>108</v>
      </c>
      <c r="B8">
        <v>16</v>
      </c>
      <c r="C8">
        <v>202</v>
      </c>
      <c r="D8">
        <v>1192</v>
      </c>
      <c r="E8">
        <v>2580</v>
      </c>
      <c r="F8">
        <v>3974</v>
      </c>
      <c r="G8">
        <v>6</v>
      </c>
      <c r="H8">
        <v>13</v>
      </c>
      <c r="I8">
        <v>78</v>
      </c>
      <c r="J8">
        <v>1</v>
      </c>
      <c r="K8">
        <v>4</v>
      </c>
      <c r="L8">
        <v>58</v>
      </c>
      <c r="M8">
        <v>1</v>
      </c>
      <c r="N8">
        <v>18</v>
      </c>
      <c r="O8">
        <v>59</v>
      </c>
      <c r="P8">
        <v>8</v>
      </c>
      <c r="Q8">
        <v>167</v>
      </c>
      <c r="R8">
        <v>3779</v>
      </c>
    </row>
    <row r="9" spans="1:18" x14ac:dyDescent="0.25">
      <c r="A9" t="s">
        <v>109</v>
      </c>
      <c r="B9">
        <v>25</v>
      </c>
      <c r="C9">
        <v>175</v>
      </c>
      <c r="D9">
        <v>1076</v>
      </c>
      <c r="E9">
        <v>1904</v>
      </c>
      <c r="F9">
        <v>3155</v>
      </c>
      <c r="G9">
        <v>6</v>
      </c>
      <c r="H9">
        <v>12</v>
      </c>
      <c r="I9">
        <v>71</v>
      </c>
      <c r="J9">
        <v>0</v>
      </c>
      <c r="K9">
        <v>7</v>
      </c>
      <c r="L9">
        <v>48</v>
      </c>
      <c r="M9">
        <v>2</v>
      </c>
      <c r="N9">
        <v>27</v>
      </c>
      <c r="O9">
        <v>70</v>
      </c>
      <c r="P9">
        <v>17</v>
      </c>
      <c r="Q9">
        <v>129</v>
      </c>
      <c r="R9">
        <v>2966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workbookViewId="0"/>
  </sheetViews>
  <sheetFormatPr defaultRowHeight="15" x14ac:dyDescent="0.25"/>
  <cols>
    <col min="1" max="1" width="62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14</v>
      </c>
    </row>
    <row r="2" spans="1:18" x14ac:dyDescent="0.25">
      <c r="A2" s="2" t="s">
        <v>110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111</v>
      </c>
      <c r="B3">
        <v>2</v>
      </c>
      <c r="C3">
        <v>92</v>
      </c>
      <c r="D3">
        <v>861</v>
      </c>
      <c r="E3">
        <v>2267</v>
      </c>
      <c r="F3">
        <v>3220</v>
      </c>
      <c r="G3">
        <v>1</v>
      </c>
      <c r="H3">
        <v>1</v>
      </c>
      <c r="I3">
        <v>7</v>
      </c>
      <c r="J3">
        <v>0</v>
      </c>
      <c r="K3">
        <v>0</v>
      </c>
      <c r="L3">
        <v>4</v>
      </c>
      <c r="M3">
        <v>0</v>
      </c>
      <c r="N3">
        <v>12</v>
      </c>
      <c r="O3">
        <v>46</v>
      </c>
      <c r="P3">
        <v>1</v>
      </c>
      <c r="Q3">
        <v>79</v>
      </c>
      <c r="R3">
        <v>3163</v>
      </c>
    </row>
    <row r="4" spans="1:18" x14ac:dyDescent="0.25">
      <c r="A4" t="s">
        <v>112</v>
      </c>
      <c r="B4">
        <v>106</v>
      </c>
      <c r="C4">
        <v>813</v>
      </c>
      <c r="D4">
        <v>5069</v>
      </c>
      <c r="E4">
        <v>10947</v>
      </c>
      <c r="F4">
        <v>16829</v>
      </c>
      <c r="G4">
        <v>28</v>
      </c>
      <c r="H4">
        <v>54</v>
      </c>
      <c r="I4">
        <v>351</v>
      </c>
      <c r="J4">
        <v>4</v>
      </c>
      <c r="K4">
        <v>19</v>
      </c>
      <c r="L4">
        <v>278</v>
      </c>
      <c r="M4">
        <v>11</v>
      </c>
      <c r="N4">
        <v>87</v>
      </c>
      <c r="O4">
        <v>259</v>
      </c>
      <c r="P4">
        <v>63</v>
      </c>
      <c r="Q4">
        <v>652</v>
      </c>
      <c r="R4">
        <v>15941</v>
      </c>
    </row>
    <row r="5" spans="1:18" x14ac:dyDescent="0.25">
      <c r="A5" t="s">
        <v>113</v>
      </c>
      <c r="B5">
        <v>19</v>
      </c>
      <c r="C5">
        <v>162</v>
      </c>
      <c r="D5">
        <v>1045</v>
      </c>
      <c r="E5">
        <v>1593</v>
      </c>
      <c r="F5">
        <v>2800</v>
      </c>
      <c r="G5">
        <v>9</v>
      </c>
      <c r="H5">
        <v>15</v>
      </c>
      <c r="I5">
        <v>97</v>
      </c>
      <c r="J5">
        <v>1</v>
      </c>
      <c r="K5">
        <v>9</v>
      </c>
      <c r="L5">
        <v>61</v>
      </c>
      <c r="M5">
        <v>6</v>
      </c>
      <c r="N5">
        <v>16</v>
      </c>
      <c r="O5">
        <v>66</v>
      </c>
      <c r="P5">
        <v>3</v>
      </c>
      <c r="Q5">
        <v>122</v>
      </c>
      <c r="R5">
        <v>2576</v>
      </c>
    </row>
    <row r="6" spans="1:18" x14ac:dyDescent="0.25">
      <c r="A6" t="s">
        <v>114</v>
      </c>
      <c r="B6">
        <v>4</v>
      </c>
      <c r="C6">
        <v>54</v>
      </c>
      <c r="D6">
        <v>344</v>
      </c>
      <c r="E6">
        <v>590</v>
      </c>
      <c r="F6">
        <v>988</v>
      </c>
      <c r="G6">
        <v>1</v>
      </c>
      <c r="H6">
        <v>7</v>
      </c>
      <c r="I6">
        <v>65</v>
      </c>
      <c r="J6">
        <v>0</v>
      </c>
      <c r="K6">
        <v>3</v>
      </c>
      <c r="L6">
        <v>34</v>
      </c>
      <c r="M6">
        <v>0</v>
      </c>
      <c r="N6">
        <v>11</v>
      </c>
      <c r="O6">
        <v>32</v>
      </c>
      <c r="P6">
        <v>3</v>
      </c>
      <c r="Q6">
        <v>33</v>
      </c>
      <c r="R6">
        <v>857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"/>
  <sheetViews>
    <sheetView workbookViewId="0"/>
  </sheetViews>
  <sheetFormatPr defaultRowHeight="15" x14ac:dyDescent="0.25"/>
  <cols>
    <col min="1" max="1" width="73" customWidth="1"/>
    <col min="2" max="2" width="14" customWidth="1"/>
    <col min="3" max="3" width="28" customWidth="1"/>
    <col min="4" max="4" width="26" customWidth="1"/>
    <col min="5" max="5" width="29" customWidth="1"/>
    <col min="6" max="6" width="16" customWidth="1"/>
    <col min="7" max="7" width="25" customWidth="1"/>
    <col min="8" max="8" width="39" customWidth="1"/>
    <col min="9" max="9" width="27" customWidth="1"/>
    <col min="10" max="10" width="22" customWidth="1"/>
    <col min="11" max="11" width="36" customWidth="1"/>
    <col min="12" max="12" width="24" customWidth="1"/>
    <col min="13" max="13" width="25" customWidth="1"/>
    <col min="14" max="14" width="39" customWidth="1"/>
    <col min="15" max="15" width="27" customWidth="1"/>
    <col min="16" max="16" width="23" customWidth="1"/>
    <col min="17" max="17" width="37" customWidth="1"/>
    <col min="18" max="18" width="25" customWidth="1"/>
  </cols>
  <sheetData>
    <row r="1" spans="1:18" x14ac:dyDescent="0.25">
      <c r="A1" t="s">
        <v>15</v>
      </c>
    </row>
    <row r="2" spans="1:18" x14ac:dyDescent="0.25">
      <c r="A2" s="2" t="s">
        <v>115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55</v>
      </c>
      <c r="N2" s="2" t="s">
        <v>56</v>
      </c>
      <c r="O2" s="2" t="s">
        <v>57</v>
      </c>
      <c r="P2" s="2" t="s">
        <v>58</v>
      </c>
      <c r="Q2" s="2" t="s">
        <v>59</v>
      </c>
      <c r="R2" s="2" t="s">
        <v>60</v>
      </c>
    </row>
    <row r="3" spans="1:18" x14ac:dyDescent="0.25">
      <c r="A3" t="s">
        <v>116</v>
      </c>
      <c r="B3">
        <v>1</v>
      </c>
      <c r="C3">
        <v>5</v>
      </c>
      <c r="D3">
        <v>18</v>
      </c>
      <c r="E3">
        <v>38</v>
      </c>
      <c r="F3">
        <v>61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1</v>
      </c>
      <c r="Q3">
        <v>4</v>
      </c>
      <c r="R3">
        <v>60</v>
      </c>
    </row>
    <row r="4" spans="1:18" x14ac:dyDescent="0.25">
      <c r="A4" t="s">
        <v>117</v>
      </c>
      <c r="B4">
        <v>18</v>
      </c>
      <c r="C4">
        <v>117</v>
      </c>
      <c r="D4">
        <v>454</v>
      </c>
      <c r="E4">
        <v>415</v>
      </c>
      <c r="F4">
        <v>986</v>
      </c>
      <c r="G4">
        <v>1</v>
      </c>
      <c r="H4">
        <v>0</v>
      </c>
      <c r="I4">
        <v>7</v>
      </c>
      <c r="J4">
        <v>0</v>
      </c>
      <c r="K4">
        <v>0</v>
      </c>
      <c r="L4">
        <v>2</v>
      </c>
      <c r="M4">
        <v>2</v>
      </c>
      <c r="N4">
        <v>26</v>
      </c>
      <c r="O4">
        <v>58</v>
      </c>
      <c r="P4">
        <v>15</v>
      </c>
      <c r="Q4">
        <v>91</v>
      </c>
      <c r="R4">
        <v>919</v>
      </c>
    </row>
    <row r="5" spans="1:18" x14ac:dyDescent="0.25">
      <c r="A5" t="s">
        <v>118</v>
      </c>
      <c r="B5">
        <v>6</v>
      </c>
      <c r="C5">
        <v>77</v>
      </c>
      <c r="D5">
        <v>509</v>
      </c>
      <c r="E5">
        <v>970</v>
      </c>
      <c r="F5">
        <v>1556</v>
      </c>
      <c r="G5">
        <v>2</v>
      </c>
      <c r="H5">
        <v>4</v>
      </c>
      <c r="I5">
        <v>45</v>
      </c>
      <c r="J5">
        <v>0</v>
      </c>
      <c r="K5">
        <v>7</v>
      </c>
      <c r="L5">
        <v>87</v>
      </c>
      <c r="M5">
        <v>2</v>
      </c>
      <c r="N5">
        <v>15</v>
      </c>
      <c r="O5">
        <v>48</v>
      </c>
      <c r="P5">
        <v>2</v>
      </c>
      <c r="Q5">
        <v>50</v>
      </c>
      <c r="R5">
        <v>1376</v>
      </c>
    </row>
    <row r="6" spans="1:18" x14ac:dyDescent="0.25">
      <c r="A6" t="s">
        <v>119</v>
      </c>
      <c r="B6">
        <v>13</v>
      </c>
      <c r="C6">
        <v>57</v>
      </c>
      <c r="D6">
        <v>220</v>
      </c>
      <c r="E6">
        <v>423</v>
      </c>
      <c r="F6">
        <v>700</v>
      </c>
      <c r="G6">
        <v>1</v>
      </c>
      <c r="H6">
        <v>3</v>
      </c>
      <c r="I6">
        <v>3</v>
      </c>
      <c r="J6">
        <v>0</v>
      </c>
      <c r="K6">
        <v>1</v>
      </c>
      <c r="L6">
        <v>3</v>
      </c>
      <c r="M6">
        <v>2</v>
      </c>
      <c r="N6">
        <v>9</v>
      </c>
      <c r="O6">
        <v>19</v>
      </c>
      <c r="P6">
        <v>10</v>
      </c>
      <c r="Q6">
        <v>44</v>
      </c>
      <c r="R6">
        <v>675</v>
      </c>
    </row>
    <row r="7" spans="1:18" x14ac:dyDescent="0.25">
      <c r="A7" t="s">
        <v>120</v>
      </c>
      <c r="B7">
        <v>45</v>
      </c>
      <c r="C7">
        <v>542</v>
      </c>
      <c r="D7">
        <v>3759</v>
      </c>
      <c r="E7">
        <v>7514</v>
      </c>
      <c r="F7">
        <v>11815</v>
      </c>
      <c r="G7">
        <v>17</v>
      </c>
      <c r="H7">
        <v>37</v>
      </c>
      <c r="I7">
        <v>317</v>
      </c>
      <c r="J7">
        <v>0</v>
      </c>
      <c r="K7">
        <v>20</v>
      </c>
      <c r="L7">
        <v>247</v>
      </c>
      <c r="M7">
        <v>9</v>
      </c>
      <c r="N7">
        <v>42</v>
      </c>
      <c r="O7">
        <v>160</v>
      </c>
      <c r="P7">
        <v>19</v>
      </c>
      <c r="Q7">
        <v>443</v>
      </c>
      <c r="R7">
        <v>11091</v>
      </c>
    </row>
    <row r="8" spans="1:18" x14ac:dyDescent="0.25">
      <c r="A8" t="s">
        <v>121</v>
      </c>
      <c r="B8">
        <v>1</v>
      </c>
      <c r="C8">
        <v>0</v>
      </c>
      <c r="D8">
        <v>1</v>
      </c>
      <c r="E8">
        <v>1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2</v>
      </c>
    </row>
    <row r="9" spans="1:18" x14ac:dyDescent="0.25">
      <c r="A9" t="s">
        <v>122</v>
      </c>
      <c r="B9">
        <v>47</v>
      </c>
      <c r="C9">
        <v>317</v>
      </c>
      <c r="D9">
        <v>2333</v>
      </c>
      <c r="E9">
        <v>5964</v>
      </c>
      <c r="F9">
        <v>8614</v>
      </c>
      <c r="G9">
        <v>18</v>
      </c>
      <c r="H9">
        <v>31</v>
      </c>
      <c r="I9">
        <v>146</v>
      </c>
      <c r="J9">
        <v>5</v>
      </c>
      <c r="K9">
        <v>3</v>
      </c>
      <c r="L9">
        <v>37</v>
      </c>
      <c r="M9">
        <v>2</v>
      </c>
      <c r="N9">
        <v>32</v>
      </c>
      <c r="O9">
        <v>114</v>
      </c>
      <c r="P9">
        <v>22</v>
      </c>
      <c r="Q9">
        <v>251</v>
      </c>
      <c r="R9">
        <v>8317</v>
      </c>
    </row>
    <row r="10" spans="1:18" x14ac:dyDescent="0.25">
      <c r="A10" t="s">
        <v>123</v>
      </c>
      <c r="B10">
        <v>0</v>
      </c>
      <c r="C10">
        <v>0</v>
      </c>
      <c r="D10">
        <v>4</v>
      </c>
      <c r="E10">
        <v>4</v>
      </c>
      <c r="F10">
        <v>8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7</v>
      </c>
    </row>
    <row r="11" spans="1:18" x14ac:dyDescent="0.25">
      <c r="A11" t="s">
        <v>124</v>
      </c>
      <c r="B11">
        <v>0</v>
      </c>
      <c r="C11">
        <v>0</v>
      </c>
      <c r="D11">
        <v>1</v>
      </c>
      <c r="E11">
        <v>2</v>
      </c>
      <c r="F11">
        <v>3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3</v>
      </c>
    </row>
    <row r="12" spans="1:18" x14ac:dyDescent="0.25">
      <c r="A12" t="s">
        <v>125</v>
      </c>
      <c r="B12">
        <v>0</v>
      </c>
      <c r="C12">
        <v>6</v>
      </c>
      <c r="D12">
        <v>20</v>
      </c>
      <c r="E12">
        <v>66</v>
      </c>
      <c r="F12">
        <v>92</v>
      </c>
      <c r="G12">
        <v>0</v>
      </c>
      <c r="H12">
        <v>2</v>
      </c>
      <c r="I12">
        <v>2</v>
      </c>
      <c r="J12">
        <v>0</v>
      </c>
      <c r="K12">
        <v>0</v>
      </c>
      <c r="L12">
        <v>1</v>
      </c>
      <c r="M12">
        <v>0</v>
      </c>
      <c r="N12">
        <v>1</v>
      </c>
      <c r="O12">
        <v>2</v>
      </c>
      <c r="P12">
        <v>0</v>
      </c>
      <c r="Q12">
        <v>3</v>
      </c>
      <c r="R12">
        <v>87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workbookViewId="0"/>
  </sheetViews>
  <sheetFormatPr defaultRowHeight="15" x14ac:dyDescent="0.25"/>
  <cols>
    <col min="1" max="1" width="58" customWidth="1"/>
    <col min="2" max="2" width="52" customWidth="1"/>
    <col min="3" max="3" width="14" customWidth="1"/>
    <col min="4" max="4" width="28" customWidth="1"/>
    <col min="5" max="5" width="26" customWidth="1"/>
    <col min="6" max="6" width="29" customWidth="1"/>
    <col min="7" max="7" width="16" customWidth="1"/>
    <col min="8" max="8" width="25" customWidth="1"/>
    <col min="9" max="9" width="39" customWidth="1"/>
    <col min="10" max="10" width="27" customWidth="1"/>
    <col min="11" max="11" width="22" customWidth="1"/>
    <col min="12" max="12" width="36" customWidth="1"/>
    <col min="13" max="13" width="24" customWidth="1"/>
    <col min="14" max="14" width="25" customWidth="1"/>
    <col min="15" max="15" width="39" customWidth="1"/>
    <col min="16" max="16" width="27" customWidth="1"/>
    <col min="17" max="17" width="23" customWidth="1"/>
    <col min="18" max="18" width="37" customWidth="1"/>
    <col min="19" max="19" width="25" customWidth="1"/>
  </cols>
  <sheetData>
    <row r="1" spans="1:19" x14ac:dyDescent="0.25">
      <c r="A1" t="s">
        <v>16</v>
      </c>
    </row>
    <row r="2" spans="1:19" x14ac:dyDescent="0.25">
      <c r="A2" s="2" t="s">
        <v>126</v>
      </c>
      <c r="B2" s="2" t="s">
        <v>127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  <c r="J2" s="2" t="s">
        <v>51</v>
      </c>
      <c r="K2" s="2" t="s">
        <v>52</v>
      </c>
      <c r="L2" s="2" t="s">
        <v>53</v>
      </c>
      <c r="M2" s="2" t="s">
        <v>54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  <c r="S2" s="2" t="s">
        <v>60</v>
      </c>
    </row>
    <row r="3" spans="1:19" x14ac:dyDescent="0.25">
      <c r="A3" t="s">
        <v>128</v>
      </c>
      <c r="B3" t="s">
        <v>129</v>
      </c>
      <c r="C3">
        <v>0</v>
      </c>
      <c r="D3">
        <v>0</v>
      </c>
      <c r="E3">
        <v>0</v>
      </c>
      <c r="F3">
        <v>1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</row>
    <row r="4" spans="1:19" x14ac:dyDescent="0.25">
      <c r="A4" t="s">
        <v>128</v>
      </c>
      <c r="B4" t="s">
        <v>130</v>
      </c>
      <c r="C4">
        <v>0</v>
      </c>
      <c r="D4">
        <v>25</v>
      </c>
      <c r="E4">
        <v>197</v>
      </c>
      <c r="F4">
        <v>281</v>
      </c>
      <c r="G4">
        <v>503</v>
      </c>
      <c r="H4">
        <v>0</v>
      </c>
      <c r="I4">
        <v>2</v>
      </c>
      <c r="J4">
        <v>10</v>
      </c>
      <c r="K4">
        <v>0</v>
      </c>
      <c r="L4">
        <v>1</v>
      </c>
      <c r="M4">
        <v>6</v>
      </c>
      <c r="N4">
        <v>0</v>
      </c>
      <c r="O4">
        <v>2</v>
      </c>
      <c r="P4">
        <v>9</v>
      </c>
      <c r="Q4">
        <v>0</v>
      </c>
      <c r="R4">
        <v>20</v>
      </c>
      <c r="S4">
        <v>478</v>
      </c>
    </row>
    <row r="5" spans="1:19" x14ac:dyDescent="0.25">
      <c r="A5" t="s">
        <v>128</v>
      </c>
      <c r="B5" t="s">
        <v>131</v>
      </c>
      <c r="C5">
        <v>0</v>
      </c>
      <c r="D5">
        <v>10</v>
      </c>
      <c r="E5">
        <v>28</v>
      </c>
      <c r="F5">
        <v>26</v>
      </c>
      <c r="G5">
        <v>64</v>
      </c>
      <c r="H5">
        <v>0</v>
      </c>
      <c r="I5">
        <v>2</v>
      </c>
      <c r="J5">
        <v>5</v>
      </c>
      <c r="K5">
        <v>0</v>
      </c>
      <c r="L5">
        <v>0</v>
      </c>
      <c r="M5">
        <v>1</v>
      </c>
      <c r="N5">
        <v>0</v>
      </c>
      <c r="O5">
        <v>0</v>
      </c>
      <c r="P5">
        <v>1</v>
      </c>
      <c r="Q5">
        <v>0</v>
      </c>
      <c r="R5">
        <v>8</v>
      </c>
      <c r="S5">
        <v>57</v>
      </c>
    </row>
    <row r="6" spans="1:19" x14ac:dyDescent="0.25">
      <c r="A6" t="s">
        <v>128</v>
      </c>
      <c r="B6" t="s">
        <v>132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t="s">
        <v>128</v>
      </c>
      <c r="B7" t="s">
        <v>133</v>
      </c>
      <c r="C7">
        <v>10</v>
      </c>
      <c r="D7">
        <v>124</v>
      </c>
      <c r="E7">
        <v>782</v>
      </c>
      <c r="F7">
        <v>1162</v>
      </c>
      <c r="G7">
        <v>2068</v>
      </c>
      <c r="H7">
        <v>5</v>
      </c>
      <c r="I7">
        <v>10</v>
      </c>
      <c r="J7">
        <v>39</v>
      </c>
      <c r="K7">
        <v>0</v>
      </c>
      <c r="L7">
        <v>3</v>
      </c>
      <c r="M7">
        <v>30</v>
      </c>
      <c r="N7">
        <v>2</v>
      </c>
      <c r="O7">
        <v>3</v>
      </c>
      <c r="P7">
        <v>13</v>
      </c>
      <c r="Q7">
        <v>3</v>
      </c>
      <c r="R7">
        <v>108</v>
      </c>
      <c r="S7">
        <v>1986</v>
      </c>
    </row>
    <row r="8" spans="1:19" x14ac:dyDescent="0.25">
      <c r="A8" t="s">
        <v>128</v>
      </c>
      <c r="B8" t="s">
        <v>134</v>
      </c>
      <c r="C8">
        <v>0</v>
      </c>
      <c r="D8">
        <v>51</v>
      </c>
      <c r="E8">
        <v>490</v>
      </c>
      <c r="F8">
        <v>1783</v>
      </c>
      <c r="G8">
        <v>2324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8</v>
      </c>
      <c r="P8">
        <v>21</v>
      </c>
      <c r="Q8">
        <v>0</v>
      </c>
      <c r="R8">
        <v>43</v>
      </c>
      <c r="S8">
        <v>2302</v>
      </c>
    </row>
    <row r="9" spans="1:19" x14ac:dyDescent="0.25">
      <c r="A9" t="s">
        <v>128</v>
      </c>
      <c r="B9" t="s">
        <v>135</v>
      </c>
      <c r="C9">
        <v>8</v>
      </c>
      <c r="D9">
        <v>96</v>
      </c>
      <c r="E9">
        <v>770</v>
      </c>
      <c r="F9">
        <v>1797</v>
      </c>
      <c r="G9">
        <v>2663</v>
      </c>
      <c r="H9">
        <v>3</v>
      </c>
      <c r="I9">
        <v>10</v>
      </c>
      <c r="J9">
        <v>46</v>
      </c>
      <c r="K9">
        <v>1</v>
      </c>
      <c r="L9">
        <v>3</v>
      </c>
      <c r="M9">
        <v>23</v>
      </c>
      <c r="N9">
        <v>0</v>
      </c>
      <c r="O9">
        <v>2</v>
      </c>
      <c r="P9">
        <v>13</v>
      </c>
      <c r="Q9">
        <v>4</v>
      </c>
      <c r="R9">
        <v>81</v>
      </c>
      <c r="S9">
        <v>2581</v>
      </c>
    </row>
    <row r="10" spans="1:19" x14ac:dyDescent="0.25">
      <c r="A10" t="s">
        <v>128</v>
      </c>
      <c r="B10" t="s">
        <v>136</v>
      </c>
      <c r="C10">
        <v>6</v>
      </c>
      <c r="D10">
        <v>59</v>
      </c>
      <c r="E10">
        <v>200</v>
      </c>
      <c r="F10">
        <v>120</v>
      </c>
      <c r="G10">
        <v>379</v>
      </c>
      <c r="H10">
        <v>0</v>
      </c>
      <c r="I10">
        <v>1</v>
      </c>
      <c r="J10">
        <v>5</v>
      </c>
      <c r="K10">
        <v>0</v>
      </c>
      <c r="L10">
        <v>0</v>
      </c>
      <c r="M10">
        <v>0</v>
      </c>
      <c r="N10">
        <v>0</v>
      </c>
      <c r="O10">
        <v>3</v>
      </c>
      <c r="P10">
        <v>8</v>
      </c>
      <c r="Q10">
        <v>6</v>
      </c>
      <c r="R10">
        <v>55</v>
      </c>
      <c r="S10">
        <v>366</v>
      </c>
    </row>
    <row r="11" spans="1:19" x14ac:dyDescent="0.25">
      <c r="A11" t="s">
        <v>128</v>
      </c>
      <c r="B11" t="s">
        <v>137</v>
      </c>
      <c r="C11">
        <v>0</v>
      </c>
      <c r="D11">
        <v>0</v>
      </c>
      <c r="E11">
        <v>1</v>
      </c>
      <c r="F11">
        <v>1</v>
      </c>
      <c r="G11">
        <v>2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</v>
      </c>
    </row>
    <row r="12" spans="1:19" x14ac:dyDescent="0.25">
      <c r="A12" t="s">
        <v>138</v>
      </c>
      <c r="B12" t="s">
        <v>139</v>
      </c>
      <c r="C12">
        <v>3</v>
      </c>
      <c r="D12">
        <v>27</v>
      </c>
      <c r="E12">
        <v>133</v>
      </c>
      <c r="F12">
        <v>166</v>
      </c>
      <c r="G12">
        <v>326</v>
      </c>
      <c r="H12">
        <v>2</v>
      </c>
      <c r="I12">
        <v>0</v>
      </c>
      <c r="J12">
        <v>0</v>
      </c>
      <c r="K12">
        <v>0</v>
      </c>
      <c r="L12">
        <v>0</v>
      </c>
      <c r="M12">
        <v>2</v>
      </c>
      <c r="N12">
        <v>0</v>
      </c>
      <c r="O12">
        <v>0</v>
      </c>
      <c r="P12">
        <v>0</v>
      </c>
      <c r="Q12">
        <v>1</v>
      </c>
      <c r="R12">
        <v>27</v>
      </c>
      <c r="S12">
        <v>324</v>
      </c>
    </row>
    <row r="13" spans="1:19" x14ac:dyDescent="0.25">
      <c r="A13" t="s">
        <v>138</v>
      </c>
      <c r="B13" t="s">
        <v>140</v>
      </c>
      <c r="C13">
        <v>3</v>
      </c>
      <c r="D13">
        <v>43</v>
      </c>
      <c r="E13">
        <v>92</v>
      </c>
      <c r="F13">
        <v>178</v>
      </c>
      <c r="G13">
        <v>313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3</v>
      </c>
      <c r="R13">
        <v>43</v>
      </c>
      <c r="S13">
        <v>312</v>
      </c>
    </row>
    <row r="14" spans="1:19" x14ac:dyDescent="0.25">
      <c r="A14" t="s">
        <v>141</v>
      </c>
      <c r="B14" t="s">
        <v>142</v>
      </c>
      <c r="C14">
        <v>0</v>
      </c>
      <c r="D14">
        <v>2</v>
      </c>
      <c r="E14">
        <v>25</v>
      </c>
      <c r="F14">
        <v>43</v>
      </c>
      <c r="G14">
        <v>70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5</v>
      </c>
      <c r="Q14">
        <v>0</v>
      </c>
      <c r="R14">
        <v>2</v>
      </c>
      <c r="S14">
        <v>64</v>
      </c>
    </row>
    <row r="15" spans="1:19" x14ac:dyDescent="0.25">
      <c r="A15" t="s">
        <v>141</v>
      </c>
      <c r="B15" t="s">
        <v>143</v>
      </c>
      <c r="C15">
        <v>0</v>
      </c>
      <c r="D15">
        <v>17</v>
      </c>
      <c r="E15">
        <v>74</v>
      </c>
      <c r="F15">
        <v>110</v>
      </c>
      <c r="G15">
        <v>201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11</v>
      </c>
      <c r="P15">
        <v>29</v>
      </c>
      <c r="Q15">
        <v>0</v>
      </c>
      <c r="R15">
        <v>6</v>
      </c>
      <c r="S15">
        <v>172</v>
      </c>
    </row>
    <row r="16" spans="1:19" x14ac:dyDescent="0.25">
      <c r="A16" t="s">
        <v>141</v>
      </c>
      <c r="B16" t="s">
        <v>144</v>
      </c>
      <c r="C16">
        <v>0</v>
      </c>
      <c r="D16">
        <v>5</v>
      </c>
      <c r="E16">
        <v>64</v>
      </c>
      <c r="F16">
        <v>55</v>
      </c>
      <c r="G16">
        <v>124</v>
      </c>
      <c r="H16">
        <v>0</v>
      </c>
      <c r="I16">
        <v>2</v>
      </c>
      <c r="J16">
        <v>14</v>
      </c>
      <c r="K16">
        <v>0</v>
      </c>
      <c r="L16">
        <v>0</v>
      </c>
      <c r="M16">
        <v>4</v>
      </c>
      <c r="N16">
        <v>0</v>
      </c>
      <c r="O16">
        <v>2</v>
      </c>
      <c r="P16">
        <v>4</v>
      </c>
      <c r="Q16">
        <v>0</v>
      </c>
      <c r="R16">
        <v>1</v>
      </c>
      <c r="S16">
        <v>102</v>
      </c>
    </row>
    <row r="17" spans="1:19" x14ac:dyDescent="0.25">
      <c r="A17" t="s">
        <v>145</v>
      </c>
      <c r="B17" t="s">
        <v>146</v>
      </c>
      <c r="C17">
        <v>29</v>
      </c>
      <c r="D17">
        <v>247</v>
      </c>
      <c r="E17">
        <v>1828</v>
      </c>
      <c r="F17">
        <v>2984</v>
      </c>
      <c r="G17">
        <v>5059</v>
      </c>
      <c r="H17">
        <v>16</v>
      </c>
      <c r="I17">
        <v>23</v>
      </c>
      <c r="J17">
        <v>294</v>
      </c>
      <c r="K17">
        <v>2</v>
      </c>
      <c r="L17">
        <v>17</v>
      </c>
      <c r="M17">
        <v>252</v>
      </c>
      <c r="N17">
        <v>6</v>
      </c>
      <c r="O17">
        <v>27</v>
      </c>
      <c r="P17">
        <v>86</v>
      </c>
      <c r="Q17">
        <v>5</v>
      </c>
      <c r="R17">
        <v>180</v>
      </c>
      <c r="S17">
        <v>4427</v>
      </c>
    </row>
    <row r="18" spans="1:19" x14ac:dyDescent="0.25">
      <c r="A18" t="s">
        <v>145</v>
      </c>
      <c r="B18" t="s">
        <v>147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25">
      <c r="A19" t="s">
        <v>145</v>
      </c>
      <c r="B19" t="s">
        <v>148</v>
      </c>
      <c r="C19">
        <v>9</v>
      </c>
      <c r="D19">
        <v>36</v>
      </c>
      <c r="E19">
        <v>130</v>
      </c>
      <c r="F19">
        <v>126</v>
      </c>
      <c r="G19">
        <v>292</v>
      </c>
      <c r="H19">
        <v>1</v>
      </c>
      <c r="I19">
        <v>1</v>
      </c>
      <c r="J19">
        <v>1</v>
      </c>
      <c r="K19">
        <v>0</v>
      </c>
      <c r="L19">
        <v>0</v>
      </c>
      <c r="M19">
        <v>1</v>
      </c>
      <c r="N19">
        <v>1</v>
      </c>
      <c r="O19">
        <v>2</v>
      </c>
      <c r="P19">
        <v>5</v>
      </c>
      <c r="Q19">
        <v>7</v>
      </c>
      <c r="R19">
        <v>33</v>
      </c>
      <c r="S19">
        <v>285</v>
      </c>
    </row>
    <row r="20" spans="1:19" x14ac:dyDescent="0.25">
      <c r="A20" t="s">
        <v>145</v>
      </c>
      <c r="B20" t="s">
        <v>149</v>
      </c>
      <c r="C20">
        <v>2</v>
      </c>
      <c r="D20">
        <v>52</v>
      </c>
      <c r="E20">
        <v>860</v>
      </c>
      <c r="F20">
        <v>4232</v>
      </c>
      <c r="G20">
        <v>5144</v>
      </c>
      <c r="H20">
        <v>0</v>
      </c>
      <c r="I20">
        <v>0</v>
      </c>
      <c r="J20">
        <v>3</v>
      </c>
      <c r="K20">
        <v>0</v>
      </c>
      <c r="L20">
        <v>0</v>
      </c>
      <c r="M20">
        <v>4</v>
      </c>
      <c r="N20">
        <v>0</v>
      </c>
      <c r="O20">
        <v>7</v>
      </c>
      <c r="P20">
        <v>33</v>
      </c>
      <c r="Q20">
        <v>2</v>
      </c>
      <c r="R20">
        <v>45</v>
      </c>
      <c r="S20">
        <v>5104</v>
      </c>
    </row>
    <row r="21" spans="1:19" x14ac:dyDescent="0.25">
      <c r="A21" t="s">
        <v>145</v>
      </c>
      <c r="B21" t="s">
        <v>150</v>
      </c>
      <c r="C21">
        <v>0</v>
      </c>
      <c r="D21">
        <v>17</v>
      </c>
      <c r="E21">
        <v>125</v>
      </c>
      <c r="F21">
        <v>411</v>
      </c>
      <c r="G21">
        <v>553</v>
      </c>
      <c r="H21">
        <v>0</v>
      </c>
      <c r="I21">
        <v>0</v>
      </c>
      <c r="J21">
        <v>0</v>
      </c>
      <c r="K21">
        <v>0</v>
      </c>
      <c r="L21">
        <v>0</v>
      </c>
      <c r="M21">
        <v>2</v>
      </c>
      <c r="N21">
        <v>0</v>
      </c>
      <c r="O21">
        <v>3</v>
      </c>
      <c r="P21">
        <v>15</v>
      </c>
      <c r="Q21">
        <v>0</v>
      </c>
      <c r="R21">
        <v>14</v>
      </c>
      <c r="S21">
        <v>536</v>
      </c>
    </row>
    <row r="22" spans="1:19" x14ac:dyDescent="0.25">
      <c r="A22" t="s">
        <v>145</v>
      </c>
      <c r="B22" t="s">
        <v>151</v>
      </c>
      <c r="C22">
        <v>2</v>
      </c>
      <c r="D22">
        <v>9</v>
      </c>
      <c r="E22">
        <v>60</v>
      </c>
      <c r="F22">
        <v>94</v>
      </c>
      <c r="G22">
        <v>163</v>
      </c>
      <c r="H22">
        <v>0</v>
      </c>
      <c r="I22">
        <v>0</v>
      </c>
      <c r="J22">
        <v>0</v>
      </c>
      <c r="K22">
        <v>0</v>
      </c>
      <c r="L22">
        <v>1</v>
      </c>
      <c r="M22">
        <v>4</v>
      </c>
      <c r="N22">
        <v>1</v>
      </c>
      <c r="O22">
        <v>4</v>
      </c>
      <c r="P22">
        <v>18</v>
      </c>
      <c r="Q22">
        <v>1</v>
      </c>
      <c r="R22">
        <v>4</v>
      </c>
      <c r="S22">
        <v>141</v>
      </c>
    </row>
    <row r="23" spans="1:19" x14ac:dyDescent="0.25">
      <c r="A23" t="s">
        <v>145</v>
      </c>
      <c r="B23" t="s">
        <v>152</v>
      </c>
      <c r="C23">
        <v>0</v>
      </c>
      <c r="D23">
        <v>0</v>
      </c>
      <c r="E23">
        <v>3</v>
      </c>
      <c r="F23">
        <v>4</v>
      </c>
      <c r="G23">
        <v>7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6</v>
      </c>
    </row>
    <row r="24" spans="1:19" x14ac:dyDescent="0.25">
      <c r="A24" t="s">
        <v>145</v>
      </c>
      <c r="B24" t="s">
        <v>153</v>
      </c>
      <c r="C24">
        <v>2</v>
      </c>
      <c r="D24">
        <v>34</v>
      </c>
      <c r="E24">
        <v>137</v>
      </c>
      <c r="F24">
        <v>301</v>
      </c>
      <c r="G24">
        <v>472</v>
      </c>
      <c r="H24">
        <v>0</v>
      </c>
      <c r="I24">
        <v>0</v>
      </c>
      <c r="J24">
        <v>1</v>
      </c>
      <c r="K24">
        <v>0</v>
      </c>
      <c r="L24">
        <v>1</v>
      </c>
      <c r="M24">
        <v>6</v>
      </c>
      <c r="N24">
        <v>0</v>
      </c>
      <c r="O24">
        <v>5</v>
      </c>
      <c r="P24">
        <v>16</v>
      </c>
      <c r="Q24">
        <v>2</v>
      </c>
      <c r="R24">
        <v>28</v>
      </c>
      <c r="S24">
        <v>449</v>
      </c>
    </row>
    <row r="25" spans="1:19" x14ac:dyDescent="0.25">
      <c r="A25" t="s">
        <v>145</v>
      </c>
      <c r="B25" t="s">
        <v>154</v>
      </c>
      <c r="C25">
        <v>5</v>
      </c>
      <c r="D25">
        <v>52</v>
      </c>
      <c r="E25">
        <v>285</v>
      </c>
      <c r="F25">
        <v>305</v>
      </c>
      <c r="G25">
        <v>642</v>
      </c>
      <c r="H25">
        <v>0</v>
      </c>
      <c r="I25">
        <v>0</v>
      </c>
      <c r="J25">
        <v>5</v>
      </c>
      <c r="K25">
        <v>0</v>
      </c>
      <c r="L25">
        <v>1</v>
      </c>
      <c r="M25">
        <v>5</v>
      </c>
      <c r="N25">
        <v>0</v>
      </c>
      <c r="O25">
        <v>11</v>
      </c>
      <c r="P25">
        <v>41</v>
      </c>
      <c r="Q25">
        <v>5</v>
      </c>
      <c r="R25">
        <v>40</v>
      </c>
      <c r="S25">
        <v>591</v>
      </c>
    </row>
    <row r="26" spans="1:19" x14ac:dyDescent="0.25">
      <c r="A26" t="s">
        <v>145</v>
      </c>
      <c r="B26" t="s">
        <v>155</v>
      </c>
      <c r="C26">
        <v>1</v>
      </c>
      <c r="D26">
        <v>26</v>
      </c>
      <c r="E26">
        <v>204</v>
      </c>
      <c r="F26">
        <v>269</v>
      </c>
      <c r="G26">
        <v>499</v>
      </c>
      <c r="H26">
        <v>0</v>
      </c>
      <c r="I26">
        <v>0</v>
      </c>
      <c r="J26">
        <v>3</v>
      </c>
      <c r="K26">
        <v>0</v>
      </c>
      <c r="L26">
        <v>2</v>
      </c>
      <c r="M26">
        <v>13</v>
      </c>
      <c r="N26">
        <v>0</v>
      </c>
      <c r="O26">
        <v>1</v>
      </c>
      <c r="P26">
        <v>2</v>
      </c>
      <c r="Q26">
        <v>1</v>
      </c>
      <c r="R26">
        <v>23</v>
      </c>
      <c r="S26">
        <v>481</v>
      </c>
    </row>
    <row r="27" spans="1:19" x14ac:dyDescent="0.25">
      <c r="A27" t="s">
        <v>145</v>
      </c>
      <c r="B27" t="s">
        <v>156</v>
      </c>
      <c r="C27">
        <v>1</v>
      </c>
      <c r="D27">
        <v>18</v>
      </c>
      <c r="E27">
        <v>44</v>
      </c>
      <c r="F27">
        <v>25</v>
      </c>
      <c r="G27">
        <v>87</v>
      </c>
      <c r="H27">
        <v>0</v>
      </c>
      <c r="I27">
        <v>0</v>
      </c>
      <c r="J27">
        <v>1</v>
      </c>
      <c r="K27">
        <v>0</v>
      </c>
      <c r="L27">
        <v>0</v>
      </c>
      <c r="M27">
        <v>5</v>
      </c>
      <c r="N27">
        <v>0</v>
      </c>
      <c r="O27">
        <v>0</v>
      </c>
      <c r="P27">
        <v>0</v>
      </c>
      <c r="Q27">
        <v>1</v>
      </c>
      <c r="R27">
        <v>17</v>
      </c>
      <c r="S27">
        <v>81</v>
      </c>
    </row>
    <row r="28" spans="1:19" x14ac:dyDescent="0.25">
      <c r="A28" t="s">
        <v>145</v>
      </c>
      <c r="B28" t="s">
        <v>157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t="s">
        <v>158</v>
      </c>
      <c r="B29" t="s">
        <v>159</v>
      </c>
      <c r="C29">
        <v>0</v>
      </c>
      <c r="D29">
        <v>3</v>
      </c>
      <c r="E29">
        <v>6</v>
      </c>
      <c r="F29">
        <v>5</v>
      </c>
      <c r="G29">
        <v>14</v>
      </c>
      <c r="H29">
        <v>0</v>
      </c>
      <c r="I29">
        <v>1</v>
      </c>
      <c r="J29">
        <v>1</v>
      </c>
      <c r="K29">
        <v>0</v>
      </c>
      <c r="L29">
        <v>0</v>
      </c>
      <c r="M29">
        <v>0</v>
      </c>
      <c r="N29">
        <v>0</v>
      </c>
      <c r="O29">
        <v>1</v>
      </c>
      <c r="P29">
        <v>1</v>
      </c>
      <c r="Q29">
        <v>0</v>
      </c>
      <c r="R29">
        <v>1</v>
      </c>
      <c r="S29">
        <v>12</v>
      </c>
    </row>
    <row r="30" spans="1:19" x14ac:dyDescent="0.25">
      <c r="A30" t="s">
        <v>158</v>
      </c>
      <c r="B30" t="s">
        <v>160</v>
      </c>
      <c r="C30">
        <v>1</v>
      </c>
      <c r="D30">
        <v>2</v>
      </c>
      <c r="E30">
        <v>41</v>
      </c>
      <c r="F30">
        <v>73</v>
      </c>
      <c r="G30">
        <v>116</v>
      </c>
      <c r="H30">
        <v>1</v>
      </c>
      <c r="I30">
        <v>0</v>
      </c>
      <c r="J30">
        <v>0</v>
      </c>
      <c r="K30">
        <v>0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2</v>
      </c>
      <c r="S30">
        <v>115</v>
      </c>
    </row>
    <row r="31" spans="1:19" x14ac:dyDescent="0.25">
      <c r="A31" t="s">
        <v>158</v>
      </c>
      <c r="B31" t="s">
        <v>161</v>
      </c>
      <c r="C31">
        <v>0</v>
      </c>
      <c r="D31">
        <v>2</v>
      </c>
      <c r="E31">
        <v>12</v>
      </c>
      <c r="F31">
        <v>17</v>
      </c>
      <c r="G31">
        <v>31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3</v>
      </c>
      <c r="Q31">
        <v>0</v>
      </c>
      <c r="R31">
        <v>1</v>
      </c>
      <c r="S31">
        <v>28</v>
      </c>
    </row>
    <row r="32" spans="1:19" x14ac:dyDescent="0.25">
      <c r="A32" t="s">
        <v>158</v>
      </c>
      <c r="B32" t="s">
        <v>162</v>
      </c>
      <c r="C32">
        <v>0</v>
      </c>
      <c r="D32">
        <v>2</v>
      </c>
      <c r="E32">
        <v>17</v>
      </c>
      <c r="F32">
        <v>17</v>
      </c>
      <c r="G32">
        <v>36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3</v>
      </c>
      <c r="Q32">
        <v>0</v>
      </c>
      <c r="R32">
        <v>1</v>
      </c>
      <c r="S32">
        <v>33</v>
      </c>
    </row>
    <row r="33" spans="1:19" x14ac:dyDescent="0.25">
      <c r="A33" t="s">
        <v>158</v>
      </c>
      <c r="B33" t="s">
        <v>163</v>
      </c>
      <c r="C33">
        <v>0</v>
      </c>
      <c r="D33">
        <v>1</v>
      </c>
      <c r="E33">
        <v>2</v>
      </c>
      <c r="F33">
        <v>6</v>
      </c>
      <c r="G33">
        <v>9</v>
      </c>
      <c r="H33">
        <v>0</v>
      </c>
      <c r="I33">
        <v>1</v>
      </c>
      <c r="J33">
        <v>2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7</v>
      </c>
    </row>
    <row r="34" spans="1:19" x14ac:dyDescent="0.25">
      <c r="A34" t="s">
        <v>158</v>
      </c>
      <c r="B34" t="s">
        <v>164</v>
      </c>
      <c r="C34">
        <v>0</v>
      </c>
      <c r="D34">
        <v>0</v>
      </c>
      <c r="E34">
        <v>2</v>
      </c>
      <c r="F34">
        <v>4</v>
      </c>
      <c r="G34">
        <v>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5</v>
      </c>
    </row>
    <row r="35" spans="1:19" x14ac:dyDescent="0.25">
      <c r="A35" t="s">
        <v>165</v>
      </c>
      <c r="B35" t="s">
        <v>166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25">
      <c r="A36" t="s">
        <v>167</v>
      </c>
      <c r="B36" t="s">
        <v>168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t="s">
        <v>167</v>
      </c>
      <c r="B37" t="s">
        <v>169</v>
      </c>
      <c r="C37">
        <v>9</v>
      </c>
      <c r="D37">
        <v>19</v>
      </c>
      <c r="E37">
        <v>35</v>
      </c>
      <c r="F37">
        <v>31</v>
      </c>
      <c r="G37">
        <v>85</v>
      </c>
      <c r="H37">
        <v>7</v>
      </c>
      <c r="I37">
        <v>19</v>
      </c>
      <c r="J37">
        <v>69</v>
      </c>
      <c r="K37">
        <v>2</v>
      </c>
      <c r="L37">
        <v>0</v>
      </c>
      <c r="M37">
        <v>8</v>
      </c>
      <c r="N37">
        <v>0</v>
      </c>
      <c r="O37">
        <v>0</v>
      </c>
      <c r="P37">
        <v>1</v>
      </c>
      <c r="Q37">
        <v>0</v>
      </c>
      <c r="R37">
        <v>0</v>
      </c>
      <c r="S37">
        <v>7</v>
      </c>
    </row>
    <row r="38" spans="1:19" x14ac:dyDescent="0.25">
      <c r="A38" t="s">
        <v>167</v>
      </c>
      <c r="B38" t="s">
        <v>170</v>
      </c>
      <c r="C38">
        <v>1</v>
      </c>
      <c r="D38">
        <v>3</v>
      </c>
      <c r="E38">
        <v>0</v>
      </c>
      <c r="F38">
        <v>2</v>
      </c>
      <c r="G38">
        <v>5</v>
      </c>
      <c r="H38">
        <v>1</v>
      </c>
      <c r="I38">
        <v>2</v>
      </c>
      <c r="J38">
        <v>4</v>
      </c>
      <c r="K38">
        <v>0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</row>
    <row r="39" spans="1:19" x14ac:dyDescent="0.25">
      <c r="A39" t="s">
        <v>167</v>
      </c>
      <c r="B39" t="s">
        <v>171</v>
      </c>
      <c r="C39">
        <v>2</v>
      </c>
      <c r="D39">
        <v>4</v>
      </c>
      <c r="E39">
        <v>8</v>
      </c>
      <c r="F39">
        <v>4</v>
      </c>
      <c r="G39">
        <v>16</v>
      </c>
      <c r="H39">
        <v>2</v>
      </c>
      <c r="I39">
        <v>3</v>
      </c>
      <c r="J39">
        <v>13</v>
      </c>
      <c r="K39">
        <v>0</v>
      </c>
      <c r="L39">
        <v>1</v>
      </c>
      <c r="M39">
        <v>3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 x14ac:dyDescent="0.25">
      <c r="A40" t="s">
        <v>172</v>
      </c>
      <c r="B40" t="s">
        <v>173</v>
      </c>
      <c r="C40">
        <v>11</v>
      </c>
      <c r="D40">
        <v>26</v>
      </c>
      <c r="E40">
        <v>97</v>
      </c>
      <c r="F40">
        <v>116</v>
      </c>
      <c r="G40">
        <v>239</v>
      </c>
      <c r="H40">
        <v>1</v>
      </c>
      <c r="I40">
        <v>0</v>
      </c>
      <c r="J40">
        <v>2</v>
      </c>
      <c r="K40">
        <v>0</v>
      </c>
      <c r="L40">
        <v>0</v>
      </c>
      <c r="M40">
        <v>0</v>
      </c>
      <c r="N40">
        <v>2</v>
      </c>
      <c r="O40">
        <v>7</v>
      </c>
      <c r="P40">
        <v>12</v>
      </c>
      <c r="Q40">
        <v>8</v>
      </c>
      <c r="R40">
        <v>19</v>
      </c>
      <c r="S40">
        <v>225</v>
      </c>
    </row>
    <row r="41" spans="1:19" x14ac:dyDescent="0.25">
      <c r="A41" t="s">
        <v>172</v>
      </c>
      <c r="B41" t="s">
        <v>174</v>
      </c>
      <c r="C41">
        <v>1</v>
      </c>
      <c r="D41">
        <v>4</v>
      </c>
      <c r="E41">
        <v>3</v>
      </c>
      <c r="F41">
        <v>6</v>
      </c>
      <c r="G41">
        <v>13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4</v>
      </c>
      <c r="S41">
        <v>13</v>
      </c>
    </row>
    <row r="42" spans="1:19" x14ac:dyDescent="0.25">
      <c r="A42" t="s">
        <v>172</v>
      </c>
      <c r="B42" t="s">
        <v>175</v>
      </c>
      <c r="C42">
        <v>25</v>
      </c>
      <c r="D42">
        <v>105</v>
      </c>
      <c r="E42">
        <v>564</v>
      </c>
      <c r="F42">
        <v>642</v>
      </c>
      <c r="G42">
        <v>1311</v>
      </c>
      <c r="H42">
        <v>0</v>
      </c>
      <c r="I42">
        <v>0</v>
      </c>
      <c r="J42">
        <v>1</v>
      </c>
      <c r="K42">
        <v>0</v>
      </c>
      <c r="L42">
        <v>0</v>
      </c>
      <c r="M42">
        <v>4</v>
      </c>
      <c r="N42">
        <v>5</v>
      </c>
      <c r="O42">
        <v>25</v>
      </c>
      <c r="P42">
        <v>62</v>
      </c>
      <c r="Q42">
        <v>20</v>
      </c>
      <c r="R42">
        <v>80</v>
      </c>
      <c r="S42">
        <v>1244</v>
      </c>
    </row>
    <row r="43" spans="1:19" x14ac:dyDescent="0.25">
      <c r="A43" t="s">
        <v>176</v>
      </c>
      <c r="B43" t="s">
        <v>125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Contents</vt:lpstr>
      <vt:lpstr>Total Crashes</vt:lpstr>
      <vt:lpstr>Total Injuries</vt:lpstr>
      <vt:lpstr>Time of Day</vt:lpstr>
      <vt:lpstr>Month</vt:lpstr>
      <vt:lpstr>Weekday</vt:lpstr>
      <vt:lpstr>Roadway Type</vt:lpstr>
      <vt:lpstr>Roadway Characteristic </vt:lpstr>
      <vt:lpstr>Cause</vt:lpstr>
      <vt:lpstr>Collision Type</vt:lpstr>
      <vt:lpstr>Collision Type - Intersections</vt:lpstr>
      <vt:lpstr>Collision Type - Alcohol</vt:lpstr>
      <vt:lpstr>Collision Type - Drugs</vt:lpstr>
      <vt:lpstr>Speed-related</vt:lpstr>
      <vt:lpstr>Alcohol-related</vt:lpstr>
      <vt:lpstr>Drug-related</vt:lpstr>
      <vt:lpstr>Lighting conditions</vt:lpstr>
      <vt:lpstr>Weather conditions</vt:lpstr>
      <vt:lpstr>Road surface condition</vt:lpstr>
      <vt:lpstr>BAC Level</vt:lpstr>
      <vt:lpstr>Number of lanes</vt:lpstr>
      <vt:lpstr>Driveway-related</vt:lpstr>
      <vt:lpstr>Intoxicated Drivers</vt:lpstr>
      <vt:lpstr>Age Group</vt:lpstr>
      <vt:lpstr>Age Group - Alcohol-related</vt:lpstr>
      <vt:lpstr>Age Group - Drug-related</vt:lpstr>
      <vt:lpstr>Hit &amp; 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Lake McTighe</cp:lastModifiedBy>
  <dcterms:created xsi:type="dcterms:W3CDTF">2024-11-07T16:41:30Z</dcterms:created>
  <dcterms:modified xsi:type="dcterms:W3CDTF">2024-11-19T00:12:32Z</dcterms:modified>
</cp:coreProperties>
</file>